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and contents" sheetId="1" r:id="rId4"/>
    <sheet state="visible" name="Reference price sheet" sheetId="2" r:id="rId5"/>
    <sheet state="visible" name="General classroom supplies" sheetId="3" r:id="rId6"/>
    <sheet state="visible" name="D&amp;T Hardware and software" sheetId="4" r:id="rId7"/>
    <sheet state="visible" name="D&amp;T Kitchen equipment" sheetId="5" r:id="rId8"/>
    <sheet state="visible" name="Reception" sheetId="6" r:id="rId9"/>
    <sheet state="visible" name="Year 1" sheetId="7" r:id="rId10"/>
    <sheet state="visible" name="Year 2" sheetId="8" r:id="rId11"/>
    <sheet state="visible" name="Year 3" sheetId="9" r:id="rId12"/>
    <sheet state="visible" name="Year 4" sheetId="10" r:id="rId13"/>
    <sheet state="visible" name="Year 5" sheetId="11" r:id="rId14"/>
    <sheet state="visible" name="Year 6" sheetId="12" r:id="rId15"/>
  </sheets>
  <definedNames/>
  <calcPr/>
</workbook>
</file>

<file path=xl/sharedStrings.xml><?xml version="1.0" encoding="utf-8"?>
<sst xmlns="http://schemas.openxmlformats.org/spreadsheetml/2006/main" count="2621" uniqueCount="913">
  <si>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t>
    </r>
    <r>
      <rPr>
        <rFont val="Lato"/>
        <b/>
        <color rgb="FFFFFFFF"/>
        <sz val="14.0"/>
      </rPr>
      <t xml:space="preserve"> </t>
    </r>
  </si>
  <si>
    <t>CONTENTS</t>
  </si>
  <si>
    <r>
      <rPr>
        <rFont val="Lato"/>
        <color rgb="FF000000"/>
        <sz val="11.0"/>
      </rPr>
      <t xml:space="preserve">This spreadsheet allows you to estimate the costs of equipment and resources required for each of our Design and technology units. Using the </t>
    </r>
    <r>
      <rPr>
        <rFont val="Lato"/>
        <b/>
        <color rgb="FF000000"/>
        <sz val="11.0"/>
      </rPr>
      <t>yellow cells</t>
    </r>
    <r>
      <rPr>
        <rFont val="Lato"/>
        <color rgb="FF000000"/>
        <sz val="11.0"/>
      </rPr>
      <t xml:space="preserve">, you can amend some of the data to inform the formulae within it to calculate estimated costs.
Adapt this spreadsheet to your pupils and classes (for example, considering any dietary requirements), or if you prefer to complete projects with a different approach, such as in groups or pairs.  
The remaining items from multiple-piece packs of equipment and resources can carry over into other year groups or classes.
Please note: The information in this spreadsheet is </t>
    </r>
    <r>
      <rPr>
        <rFont val="Lato"/>
        <b/>
        <color rgb="FF000000"/>
        <sz val="11.0"/>
      </rPr>
      <t>estimated only</t>
    </r>
    <r>
      <rPr>
        <rFont val="Lato"/>
        <color rgb="FF000000"/>
        <sz val="11.0"/>
      </rPr>
      <t xml:space="preserve"> and will depend on what is available from your chosen suppliers and within your local area.  </t>
    </r>
  </si>
  <si>
    <t xml:space="preserve"> NB. The costs displayed in this spreadsheet are approximate only.</t>
  </si>
  <si>
    <t>Reference price sheet</t>
  </si>
  <si>
    <t>Update individual product costs here by updating the cost of each pack and the number of pieces per pack in the yellow cells. This information will automatically update the rest of the spreadsheet. Double-click on the pack cost or pieces per pack cells to be taken back to their listing in the reference price sheet.</t>
  </si>
  <si>
    <t>General classroom supplies</t>
  </si>
  <si>
    <t>Lists all standard classroom equipment and consumables, most of our units will require standard equipment such as paper, pens and pencils.</t>
  </si>
  <si>
    <t>D&amp;T Hardware and software</t>
  </si>
  <si>
    <t>Any electronic hardware, software packages and subject-specific tools that will be required. These items can be bought once and maintained.</t>
  </si>
  <si>
    <t>D&amp;T Kitchen equipment</t>
  </si>
  <si>
    <t>Any cooking and nutrition equipment that will be required. This equipment would be ideal on a designated trolley or as part of a school teaching kitchen. These items can be bought once and maintained.</t>
  </si>
  <si>
    <r>
      <rPr>
        <rFont val="Lato"/>
        <b/>
        <i/>
        <color rgb="FF009BAF"/>
        <sz val="11.0"/>
      </rPr>
      <t>Health and safety note:</t>
    </r>
    <r>
      <rPr>
        <rFont val="Lato"/>
        <b/>
        <color theme="1"/>
        <sz val="11.0"/>
      </rPr>
      <t xml:space="preserve"> </t>
    </r>
    <r>
      <rPr>
        <rFont val="Lato"/>
        <b val="0"/>
        <color theme="1"/>
        <sz val="11.0"/>
      </rPr>
      <t xml:space="preserve">To ensure the safety of your pupils and staff, consider establishing a signing in and out sheet for equipment that carries a higher risk (especially those for cutting and shaping), to count each item out and back in so none are left behind without the knowledge of where they are in school. </t>
    </r>
  </si>
  <si>
    <r>
      <rPr>
        <rFont val="Lato"/>
        <color theme="1"/>
        <sz val="11.0"/>
      </rPr>
      <t xml:space="preserve">Refer to our </t>
    </r>
    <r>
      <rPr>
        <rFont val="Lato"/>
        <b/>
        <i/>
        <color rgb="FF009BAF"/>
        <sz val="11.0"/>
      </rPr>
      <t>D&amp;T Risk assessment</t>
    </r>
    <r>
      <rPr>
        <rFont val="Lato"/>
        <color theme="1"/>
        <sz val="11.0"/>
      </rPr>
      <t xml:space="preserve"> for further guidance.</t>
    </r>
  </si>
  <si>
    <t>Reception</t>
  </si>
  <si>
    <t>Year 1</t>
  </si>
  <si>
    <t>Year 2</t>
  </si>
  <si>
    <t>Year 3</t>
  </si>
  <si>
    <t>Year 4</t>
  </si>
  <si>
    <t>Year 5</t>
  </si>
  <si>
    <t>Year 6</t>
  </si>
  <si>
    <t>Find all our essential documents for our D&amp;T scheme of work here</t>
  </si>
  <si>
    <t>REFERENCE PRICE SHEET</t>
  </si>
  <si>
    <t>Use this sheet to amend the pack and piece costs to be in-line with your own supplier of choice.</t>
  </si>
  <si>
    <t>Resource:</t>
  </si>
  <si>
    <t>Pack cost:</t>
  </si>
  <si>
    <t>Pack contains (pieces):</t>
  </si>
  <si>
    <t>Android tablet</t>
  </si>
  <si>
    <t>Apples</t>
  </si>
  <si>
    <t>Baking parchment/paper roll (15m)</t>
  </si>
  <si>
    <t>Baking/oven tray (38cm)</t>
  </si>
  <si>
    <t xml:space="preserve">Balloons (100) </t>
  </si>
  <si>
    <t>Ballpoint pen (black)</t>
  </si>
  <si>
    <t>Bananas</t>
  </si>
  <si>
    <t>Basil (30g)</t>
  </si>
  <si>
    <t>Battery (AA/AAA - 1.5v)</t>
  </si>
  <si>
    <t>BBC micro:bit V2 (board only)</t>
  </si>
  <si>
    <t>BBC micro:bit V2 (starter kit)</t>
  </si>
  <si>
    <t>Beads (striped straw)</t>
  </si>
  <si>
    <t>Beef mince (20% fat, 500g)</t>
  </si>
  <si>
    <t>Beef stock cubes (100g)</t>
  </si>
  <si>
    <t>Bell peppers</t>
  </si>
  <si>
    <t>Bench hook (MDF - 30cm x 20cm)</t>
  </si>
  <si>
    <t>Biscuits (custard creams)</t>
  </si>
  <si>
    <t>Biscuits (digestives)</t>
  </si>
  <si>
    <t>Biscuits (fruit shortcake)</t>
  </si>
  <si>
    <t>Biscuits (ginger nut)</t>
  </si>
  <si>
    <t>Black marker (non-permanent)</t>
  </si>
  <si>
    <t>Blackberries (150g punnet)</t>
  </si>
  <si>
    <t>Blender</t>
  </si>
  <si>
    <t>Blue roll (40m)</t>
  </si>
  <si>
    <t>Bolognese sauce jar (500g)</t>
  </si>
  <si>
    <t>Broccoli</t>
  </si>
  <si>
    <t>Building bricks</t>
  </si>
  <si>
    <t>Bulldog clip (20mm)</t>
  </si>
  <si>
    <t>Butter (250g)</t>
  </si>
  <si>
    <t>Butter knives</t>
  </si>
  <si>
    <t>Buttons (12 - 20mm assorted)</t>
  </si>
  <si>
    <t>Calico fabric sheets (A4)</t>
  </si>
  <si>
    <t>Camera (digital)</t>
  </si>
  <si>
    <t>Card (A3 - coloured)</t>
  </si>
  <si>
    <t>Card (A3 - white)</t>
  </si>
  <si>
    <t>Card (A4 - coloured)</t>
  </si>
  <si>
    <t>Card (A4 - white)</t>
  </si>
  <si>
    <t>Card (A5 - coloured)</t>
  </si>
  <si>
    <t>Card (A5 - white)</t>
  </si>
  <si>
    <t>Cardboard tubes (H-100mm, D- 40mm)</t>
  </si>
  <si>
    <t>Carrots</t>
  </si>
  <si>
    <t>Caster sugar (500g)</t>
  </si>
  <si>
    <t>Chalk</t>
  </si>
  <si>
    <t>Cheddar cheese (250g)</t>
  </si>
  <si>
    <t>Cheese slices</t>
  </si>
  <si>
    <t>Cherry tomatoes (250g)</t>
  </si>
  <si>
    <t>Children's apron (3-5 years - 50 - 43cm)</t>
  </si>
  <si>
    <t>Children's apron (6-8 years - 56 - 48cm)</t>
  </si>
  <si>
    <t>Children's apron (9-12 years - 66 - 53cm)</t>
  </si>
  <si>
    <t>Chopped tomatoes (400g)</t>
  </si>
  <si>
    <t>Chopping board - Blue</t>
  </si>
  <si>
    <t>Chopping board - Brown</t>
  </si>
  <si>
    <t>Chopping board - Green</t>
  </si>
  <si>
    <t>Chopping board - Purple</t>
  </si>
  <si>
    <t>Chopping board - Red</t>
  </si>
  <si>
    <t>Chopping board - White</t>
  </si>
  <si>
    <t>Chopping board - Yellow</t>
  </si>
  <si>
    <t>Chromebook</t>
  </si>
  <si>
    <t xml:space="preserve">Coin cell battery (3v - CR2032) </t>
  </si>
  <si>
    <t>Compact drill (electric)</t>
  </si>
  <si>
    <t>Conductive-adhesive copper tape (5mm, 15m length)</t>
  </si>
  <si>
    <t>Confetti (100g - assorted spangles)</t>
  </si>
  <si>
    <t>Cooling rack (500 x 250mm)</t>
  </si>
  <si>
    <t>Coping saw</t>
  </si>
  <si>
    <t>Coping saw blades</t>
  </si>
  <si>
    <t>Corrugated card sheets (A4)</t>
  </si>
  <si>
    <t>Corrugated cardboard roll (65cm x 75m)</t>
  </si>
  <si>
    <t>Cotton thread (embroidery thread - assorted)</t>
  </si>
  <si>
    <t>Craft tubes (10,15 and 20 cm)</t>
  </si>
  <si>
    <t>Crocodile wires/leads (0.5m)</t>
  </si>
  <si>
    <t>Cucumber</t>
  </si>
  <si>
    <t>Cutting mat (non-slip A4)</t>
  </si>
  <si>
    <t>Demerara sugar (500g)</t>
  </si>
  <si>
    <t>Disposable plastic cups</t>
  </si>
  <si>
    <t>Double-battery holder with a red and black lead (AA/AAA)</t>
  </si>
  <si>
    <t>Drill bits (3mm)</t>
  </si>
  <si>
    <t>Drill bits (4mm)</t>
  </si>
  <si>
    <t>Duster cloths</t>
  </si>
  <si>
    <t>Egg (free range)</t>
  </si>
  <si>
    <t>Elastic bands (natural)</t>
  </si>
  <si>
    <t>Engineer's square</t>
  </si>
  <si>
    <t>Fabric offcuts (250g)</t>
  </si>
  <si>
    <t>Fabric pins/map tacks (assorted colours)</t>
  </si>
  <si>
    <t>Felt sheets (33 x 27cm)</t>
  </si>
  <si>
    <t>Felt squares (30 x 30cm)</t>
  </si>
  <si>
    <t>Flipchart stand (A1)</t>
  </si>
  <si>
    <t>Foam shapes (assorted)</t>
  </si>
  <si>
    <t>Foam sheets (A5)</t>
  </si>
  <si>
    <t>Foil roll (20m x 280mm)</t>
  </si>
  <si>
    <t>Folders (A4)</t>
  </si>
  <si>
    <t>Fork</t>
  </si>
  <si>
    <t xml:space="preserve">Fruit and breakfast knives </t>
  </si>
  <si>
    <t>Fruit gums (250g)</t>
  </si>
  <si>
    <t>Frying pan (25cm)</t>
  </si>
  <si>
    <t>Garlic (bulb)</t>
  </si>
  <si>
    <t>Garlic crusher</t>
  </si>
  <si>
    <t>Glass/jam jar</t>
  </si>
  <si>
    <t>Glitter glue (washable - assorted)</t>
  </si>
  <si>
    <t>Glitter tub (250g - multicoloured)</t>
  </si>
  <si>
    <t>Glue gun</t>
  </si>
  <si>
    <t>Glue gun refills / hot melt glue sticks</t>
  </si>
  <si>
    <t>Glue pots (non-spill)</t>
  </si>
  <si>
    <t>Glue spreaders</t>
  </si>
  <si>
    <t>Googly eyes</t>
  </si>
  <si>
    <t>Grater</t>
  </si>
  <si>
    <t>Green grapes (500g punnet)</t>
  </si>
  <si>
    <t>Hand drill (manual)</t>
  </si>
  <si>
    <t>Holed MDF wheels  (34mm diameter, fits 5mm dowel)</t>
  </si>
  <si>
    <t>Hole Punch</t>
  </si>
  <si>
    <t>Hook and loop adhesive dots (20mm)</t>
  </si>
  <si>
    <t>iMac</t>
  </si>
  <si>
    <t>iPad</t>
  </si>
  <si>
    <t>Juice carton pack - full sugar (1 litre)</t>
  </si>
  <si>
    <t>Juice carton pack - sugar free/ no added sugar (1 litre)</t>
  </si>
  <si>
    <t>Junior hacksaw</t>
  </si>
  <si>
    <t>Kitchen chopping knife (160mm)</t>
  </si>
  <si>
    <t>Large plastic hoop</t>
  </si>
  <si>
    <t>LED (5mm) - Electronic component</t>
  </si>
  <si>
    <t>Lollipop sticks</t>
  </si>
  <si>
    <t>Lychees (fresh)</t>
  </si>
  <si>
    <t>Lychees (tinned - 570g)</t>
  </si>
  <si>
    <t>Macbook</t>
  </si>
  <si>
    <t>Mango</t>
  </si>
  <si>
    <t>Masking tape roll (50m)</t>
  </si>
  <si>
    <t>MDF wheels (30 mm- 5mm hole)</t>
  </si>
  <si>
    <t>Mi:power board</t>
  </si>
  <si>
    <t>Micro USB cable</t>
  </si>
  <si>
    <t>Micro:bit AAA battery holder</t>
  </si>
  <si>
    <t>Microsoft Office (per user, per month)</t>
  </si>
  <si>
    <t>Mild disinfectant (1 litre)</t>
  </si>
  <si>
    <t>Mini oven</t>
  </si>
  <si>
    <t>Mini whiteboards (18 x 26cm)</t>
  </si>
  <si>
    <t>Mixing bowl</t>
  </si>
  <si>
    <t>Mushrooms (400g)</t>
  </si>
  <si>
    <t>Needle threading tool</t>
  </si>
  <si>
    <t>Oats (1kg)</t>
  </si>
  <si>
    <t>Olive oil (250ml)</t>
  </si>
  <si>
    <t>Onions</t>
  </si>
  <si>
    <t>Orange</t>
  </si>
  <si>
    <t>Oven</t>
  </si>
  <si>
    <t>Oven gloves</t>
  </si>
  <si>
    <t>Paper (A3 - white)</t>
  </si>
  <si>
    <t>Paper (A4 - lined)</t>
  </si>
  <si>
    <t>Paper (A4 - squared/graph)</t>
  </si>
  <si>
    <t>Paper (A4 - white)</t>
  </si>
  <si>
    <t>Paper clips</t>
  </si>
  <si>
    <t>Paper cups</t>
  </si>
  <si>
    <t>Paper fasteners/split pins</t>
  </si>
  <si>
    <t>Paper plates</t>
  </si>
  <si>
    <t>Paper straws</t>
  </si>
  <si>
    <t>Paper towels</t>
  </si>
  <si>
    <t>Parchment/baking paper roll (15m)</t>
  </si>
  <si>
    <t>Pastry brush</t>
  </si>
  <si>
    <t>Peach</t>
  </si>
  <si>
    <t>Peeler</t>
  </si>
  <si>
    <t>Pencil crayons (280 piece class set - assorted colours)</t>
  </si>
  <si>
    <t>Pencil sharpeners</t>
  </si>
  <si>
    <t>Pencils</t>
  </si>
  <si>
    <t>Piezo buzzer  (3v) - Electronic component</t>
  </si>
  <si>
    <t>Pineapples</t>
  </si>
  <si>
    <t>Pipe cleaners</t>
  </si>
  <si>
    <t>Plain flour (1.5kg)</t>
  </si>
  <si>
    <t>Plastic baton</t>
  </si>
  <si>
    <t>Plastic comb</t>
  </si>
  <si>
    <t>Plastic container</t>
  </si>
  <si>
    <t xml:space="preserve">Plastic cup </t>
  </si>
  <si>
    <t>Plastic drinking straws</t>
  </si>
  <si>
    <t xml:space="preserve">Plastic sandwich bags </t>
  </si>
  <si>
    <t>Plastic sewing needles</t>
  </si>
  <si>
    <t>Plastic syringes (15 x 10ml)</t>
  </si>
  <si>
    <t>Plastic syringes (15 x 5ml)</t>
  </si>
  <si>
    <t>Plastic tubing (5m)</t>
  </si>
  <si>
    <t>Plastic wallets/punched pockets (A4 - clear)</t>
  </si>
  <si>
    <t>Plasticine pack (500g)</t>
  </si>
  <si>
    <t>Pliers (150mm)</t>
  </si>
  <si>
    <t>Plum sauce</t>
  </si>
  <si>
    <t>Popper wallets (A3)</t>
  </si>
  <si>
    <t>Popper wallets (A4)</t>
  </si>
  <si>
    <t>Post-it note sheets</t>
  </si>
  <si>
    <t>Potato</t>
  </si>
  <si>
    <t>Press studs</t>
  </si>
  <si>
    <t>Printer (laser)</t>
  </si>
  <si>
    <t>Ready-made smoothie (750ml)</t>
  </si>
  <si>
    <t>Ready-rolled puff pastry (400g)</t>
  </si>
  <si>
    <t>Red onions</t>
  </si>
  <si>
    <t>Rhubarb (400g)</t>
  </si>
  <si>
    <t>Rocket (60g)</t>
  </si>
  <si>
    <t>Rubbers/ erasers</t>
  </si>
  <si>
    <t>Rulers (30cm)</t>
  </si>
  <si>
    <t>Safety pins</t>
  </si>
  <si>
    <t>Salmon fillets</t>
  </si>
  <si>
    <t>Sandpaper/glasspaper (A4 sheets - general purpose)</t>
  </si>
  <si>
    <t>Saucepan (15cm)</t>
  </si>
  <si>
    <t>Science MES Batten bulb 1.5v</t>
  </si>
  <si>
    <t>Science MES Batten bulb holder</t>
  </si>
  <si>
    <t>Scissors</t>
  </si>
  <si>
    <t xml:space="preserve">Screwdriver </t>
  </si>
  <si>
    <t>SD Card (128 GB)</t>
  </si>
  <si>
    <t>SD Card reader</t>
  </si>
  <si>
    <t>Sequin dot fabric (23cm x 23cm - 10 sheets)</t>
  </si>
  <si>
    <t>Sequins (50g)</t>
  </si>
  <si>
    <t>Set square (15cm - 45°)</t>
  </si>
  <si>
    <t>Sewing needles</t>
  </si>
  <si>
    <t>Single-battery holder with a red and black lead (AA/AAA)</t>
  </si>
  <si>
    <t>Slicing and chopping aid</t>
  </si>
  <si>
    <t>Spaghetti (500g)</t>
  </si>
  <si>
    <t>Spatula</t>
  </si>
  <si>
    <t>Spinach leaves (250g bag)</t>
  </si>
  <si>
    <t>Square bean bags (70g)</t>
  </si>
  <si>
    <t>Stapler</t>
  </si>
  <si>
    <t xml:space="preserve">Staples </t>
  </si>
  <si>
    <t>Sticky labels (100 sheet)</t>
  </si>
  <si>
    <t>Sticky tack pack</t>
  </si>
  <si>
    <t>Sticky/clear tape roll</t>
  </si>
  <si>
    <t>Stopwatch</t>
  </si>
  <si>
    <t>Strawberries (400g punnet)</t>
  </si>
  <si>
    <t>String (250g - 300m)</t>
  </si>
  <si>
    <t>Stuffing (polyester - 450g)</t>
  </si>
  <si>
    <t>Stuffing (wool - natural 350g)</t>
  </si>
  <si>
    <t>Sugar - (500g)</t>
  </si>
  <si>
    <t>Sugar paper sheets (A2 - coloured)</t>
  </si>
  <si>
    <t>Switch - Electronic component</t>
  </si>
  <si>
    <t>Tagliatelle/spaghetti pasta (500g)</t>
  </si>
  <si>
    <t>Tea Towels</t>
  </si>
  <si>
    <t>Tenon saw (250mm)</t>
  </si>
  <si>
    <t>Thimbles</t>
  </si>
  <si>
    <t>Tin foil roll (20m x 280mm)</t>
  </si>
  <si>
    <t>Tinned copper wire (20m)</t>
  </si>
  <si>
    <t>Tissue paper squares (150mm x 150mm)</t>
  </si>
  <si>
    <t>Tomatoes</t>
  </si>
  <si>
    <t>Tomato puree (200g)</t>
  </si>
  <si>
    <t>Toothpicks/cocktail sticks</t>
  </si>
  <si>
    <t>Tortilla wrap</t>
  </si>
  <si>
    <t>Try square (15cm - 45°)</t>
  </si>
  <si>
    <t>Unsalted butter (250g)</t>
  </si>
  <si>
    <t>Vanilla extract (60ml)</t>
  </si>
  <si>
    <t>Wafer thin chicken</t>
  </si>
  <si>
    <t>Washable felt-tips (144 piece class set - assorted colours)</t>
  </si>
  <si>
    <t>Washable non-toxic PVA glue (5L)</t>
  </si>
  <si>
    <t>Water-based paint set (ready mixed - assorted colours)</t>
  </si>
  <si>
    <t>Watermelon</t>
  </si>
  <si>
    <t>Weighing scales</t>
  </si>
  <si>
    <t>Weights set (stackable - 1g, 5g, 10g, and 20g)</t>
  </si>
  <si>
    <t>Whiteboard erasers</t>
  </si>
  <si>
    <t>Whiteboard pens</t>
  </si>
  <si>
    <t>Windows desktop</t>
  </si>
  <si>
    <t>Windows laptop</t>
  </si>
  <si>
    <t>Wire cutter</t>
  </si>
  <si>
    <t>Wired mouse</t>
  </si>
  <si>
    <t>Wood dowel 3mm - (600mm length)</t>
  </si>
  <si>
    <t>Wood dowel 4mm - (600mm length)</t>
  </si>
  <si>
    <t>Wood dowel 5mm - (300mm length)</t>
  </si>
  <si>
    <t>Wood dowel 6mm - (600mm length)</t>
  </si>
  <si>
    <t>Wood file</t>
  </si>
  <si>
    <t>Wood skewers</t>
  </si>
  <si>
    <t>Wood square rod 10mm x 10mm - (600mm length)</t>
  </si>
  <si>
    <t>Wood square rod 5mm x 5mm - (600mm length)</t>
  </si>
  <si>
    <t>Wooden spoon (50cm)</t>
  </si>
  <si>
    <t>Wool (100g)</t>
  </si>
  <si>
    <t>Workbench wood vice (table-mountable)</t>
  </si>
  <si>
    <t>Zip-lock/click and seal bags</t>
  </si>
  <si>
    <t>3V DC Motor</t>
  </si>
  <si>
    <t>DC motor clip (or mounting clip)</t>
  </si>
  <si>
    <t>Battery holder with a red and black lead (AA)</t>
  </si>
  <si>
    <t>Stitch unpicker/ seam ripper</t>
  </si>
  <si>
    <t>Satin ribbon rolls</t>
  </si>
  <si>
    <t>Assorted beads</t>
  </si>
  <si>
    <t>Pinking scissors (zig-zag and/or scalloped)</t>
  </si>
  <si>
    <t>Measuring jug (1L)</t>
  </si>
  <si>
    <t>Measuring jug (0.5L)</t>
  </si>
  <si>
    <t>Digital weighing scales</t>
  </si>
  <si>
    <t>Wavy chopper</t>
  </si>
  <si>
    <t xml:space="preserve">Safety children's knives and holders </t>
  </si>
  <si>
    <t>Velcro roll 10M roll</t>
  </si>
  <si>
    <t>Wool knit balls (500g - 20)</t>
  </si>
  <si>
    <t>Threading laces</t>
  </si>
  <si>
    <t>Threading beads</t>
  </si>
  <si>
    <t>A4 Clipboard</t>
  </si>
  <si>
    <t>Sugar paper (A4 - black)</t>
  </si>
  <si>
    <t>Paper (A6 - white)</t>
  </si>
  <si>
    <t>Cotton wool balls</t>
  </si>
  <si>
    <t>Modelling clay</t>
  </si>
  <si>
    <t>Asparagus</t>
  </si>
  <si>
    <t>Pickled beetroot (710 g jar)</t>
  </si>
  <si>
    <t>Avocado</t>
  </si>
  <si>
    <t>Radishes</t>
  </si>
  <si>
    <t>Plastic knives</t>
  </si>
  <si>
    <t>Cabbage</t>
  </si>
  <si>
    <t>Spring onion</t>
  </si>
  <si>
    <t>Cauliflower</t>
  </si>
  <si>
    <t>Pesto (190 g jar)</t>
  </si>
  <si>
    <t>Butternut squash</t>
  </si>
  <si>
    <t>Green beans (80 g bag)</t>
  </si>
  <si>
    <t>Kiwi</t>
  </si>
  <si>
    <t>Blueberries (250 g punnet)</t>
  </si>
  <si>
    <t>Celery</t>
  </si>
  <si>
    <t>Parsnip</t>
  </si>
  <si>
    <t>Tinned pineapple chunks (425 g tin)</t>
  </si>
  <si>
    <t>Lemons</t>
  </si>
  <si>
    <t>Limes</t>
  </si>
  <si>
    <t>Modelling dough</t>
  </si>
  <si>
    <t>Balance scales</t>
  </si>
  <si>
    <t>Coriander (30 g pack)</t>
  </si>
  <si>
    <t>Parsley (30 g pack)</t>
  </si>
  <si>
    <t>Mayonnaise (600 g jar)</t>
  </si>
  <si>
    <t>Hummus (200 g pot)</t>
  </si>
  <si>
    <t>Cream cheese</t>
  </si>
  <si>
    <t>Plastic spoons</t>
  </si>
  <si>
    <t>Shop-bought wraps</t>
  </si>
  <si>
    <t>Cocoa powder</t>
  </si>
  <si>
    <t>Chocolate chips</t>
  </si>
  <si>
    <t>Porridge oats</t>
  </si>
  <si>
    <t>Honey</t>
  </si>
  <si>
    <t>Mini marshmallows</t>
  </si>
  <si>
    <t>Raisins</t>
  </si>
  <si>
    <t>Desiccated coconut</t>
  </si>
  <si>
    <t>Dried fruit</t>
  </si>
  <si>
    <t>Cinnamon</t>
  </si>
  <si>
    <t>Sprinkles</t>
  </si>
  <si>
    <t>Chocolate</t>
  </si>
  <si>
    <t>Icing</t>
  </si>
  <si>
    <t>Biscuits (iced ring)</t>
  </si>
  <si>
    <t>Biscuits (pink wafer)</t>
  </si>
  <si>
    <t>Courgette</t>
  </si>
  <si>
    <t>Fennel</t>
  </si>
  <si>
    <t>Chilli</t>
  </si>
  <si>
    <t>Mushrooms (400 g)</t>
  </si>
  <si>
    <t>Chorizo</t>
  </si>
  <si>
    <t>Basil (30 g)</t>
  </si>
  <si>
    <t>Oregano</t>
  </si>
  <si>
    <t>Capers (190 g)</t>
  </si>
  <si>
    <t>Sun-dried tomatoes (285 g)</t>
  </si>
  <si>
    <t>Artichoke hearts (285 g)</t>
  </si>
  <si>
    <t>Lentils (500 g)</t>
  </si>
  <si>
    <t>Chickpeas (400 g)</t>
  </si>
  <si>
    <t>Kale (180 g)</t>
  </si>
  <si>
    <t>Nutmeg</t>
  </si>
  <si>
    <t>Olives  (330 g)</t>
  </si>
  <si>
    <t>Coconut milk (400 ml)</t>
  </si>
  <si>
    <t>Pumpkin seeds (250 g)</t>
  </si>
  <si>
    <r>
      <rPr>
        <rFont val="Caveat"/>
        <b/>
        <color rgb="FFFFEA28"/>
        <sz val="24.0"/>
      </rPr>
      <t>General classroom supplies</t>
    </r>
    <r>
      <rPr>
        <rFont val="Caveat"/>
        <b/>
        <color rgb="FFFFFFFF"/>
        <sz val="24.0"/>
      </rPr>
      <t>: Design and technology</t>
    </r>
    <r>
      <rPr>
        <rFont val="Lato"/>
        <b/>
        <color rgb="FFFFFFFF"/>
        <sz val="24.0"/>
      </rPr>
      <t xml:space="preserve"> </t>
    </r>
    <r>
      <rPr>
        <rFont val="Lato"/>
        <color rgb="FFFFFFFF"/>
        <sz val="10.0"/>
      </rPr>
      <t>—</t>
    </r>
    <r>
      <rPr>
        <rFont val="Lato"/>
        <color rgb="FFFFFFFF"/>
        <sz val="14.0"/>
      </rPr>
      <t xml:space="preserve"> Resources and costings sheet </t>
    </r>
  </si>
  <si>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</si>
  <si>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t>Pupils in each class:</t>
  </si>
  <si>
    <t>NB.</t>
  </si>
  <si>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</si>
  <si>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</si>
  <si>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t>Teachers  (including other participating staff):</t>
  </si>
  <si>
    <t>Number of group tables:</t>
  </si>
  <si>
    <r>
      <rPr>
        <rFont val="Lato"/>
        <color theme="1"/>
        <sz val="10.0"/>
      </rPr>
      <t xml:space="preserve">Pupils per group table </t>
    </r>
    <r>
      <rPr>
        <rFont val="Lato"/>
        <i/>
        <color theme="1"/>
        <sz val="10.0"/>
      </rPr>
      <t>(auto)</t>
    </r>
    <r>
      <rPr>
        <rFont val="Lato"/>
        <color theme="1"/>
        <sz val="10.0"/>
      </rPr>
      <t>:</t>
    </r>
  </si>
  <si>
    <t>Number of classes:</t>
  </si>
  <si>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</si>
  <si>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</si>
  <si>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</si>
  <si>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Recommended classroom resources:</t>
  </si>
  <si>
    <t>Notes:</t>
  </si>
  <si>
    <t>Quantity:</t>
  </si>
  <si>
    <t>Per:</t>
  </si>
  <si>
    <t>Amount req:</t>
  </si>
  <si>
    <t>Per piece price:</t>
  </si>
  <si>
    <t>Cost per pupil:</t>
  </si>
  <si>
    <t>Total per class:</t>
  </si>
  <si>
    <t>Total (full packs):</t>
  </si>
  <si>
    <t>Sheets</t>
  </si>
  <si>
    <t>Class</t>
  </si>
  <si>
    <t>Pupil</t>
  </si>
  <si>
    <t>Glue gun refills</t>
  </si>
  <si>
    <t>Pair</t>
  </si>
  <si>
    <t>Set squares (15cm - 45°)</t>
  </si>
  <si>
    <t>Total(s):</t>
  </si>
  <si>
    <t>To organise pupils' projects:</t>
  </si>
  <si>
    <t>General ideas for keeping projects organised:</t>
  </si>
  <si>
    <r>
      <rPr>
        <rFont val="Caveat"/>
        <b/>
        <color rgb="FFFFEA28"/>
        <sz val="24.0"/>
      </rPr>
      <t>Hardware and software</t>
    </r>
    <r>
      <rPr>
        <rFont val="Caveat"/>
        <b/>
        <color rgb="FFFFFFFF"/>
        <sz val="24.0"/>
      </rPr>
      <t xml:space="preserve"> Design and technology</t>
    </r>
    <r>
      <rPr>
        <rFont val="Lato"/>
        <b/>
        <color rgb="FFFFFFFF"/>
        <sz val="24.0"/>
      </rPr>
      <t xml:space="preserve"> </t>
    </r>
    <r>
      <rPr>
        <rFont val="Lato"/>
        <color rgb="FFFFFFFF"/>
        <sz val="10.0"/>
      </rPr>
      <t>—</t>
    </r>
    <r>
      <rPr>
        <rFont val="Lato"/>
        <color rgb="FFFFFFFF"/>
        <sz val="14.0"/>
      </rPr>
      <t xml:space="preserve"> Resources and costings sheet </t>
    </r>
  </si>
  <si>
    <r>
      <rPr>
        <rFont val="Lato"/>
        <color theme="1"/>
        <sz val="10.0"/>
      </rPr>
      <t xml:space="preserve">Please complete the </t>
    </r>
    <r>
      <rPr>
        <rFont val="Lato"/>
        <b/>
        <color rgb="FF000000"/>
        <sz val="10.0"/>
      </rPr>
      <t xml:space="preserve">yellow </t>
    </r>
    <r>
      <rPr>
        <rFont val="Lato"/>
        <color theme="1"/>
        <sz val="10.0"/>
      </rPr>
      <t>cells in the table:
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</si>
  <si>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</si>
  <si>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</si>
  <si>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</si>
  <si>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</si>
  <si>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</si>
  <si>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</si>
  <si>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Classroom technology: Electronic hardware and software options</t>
  </si>
  <si>
    <t>Electronic hardware</t>
  </si>
  <si>
    <t>Microsoft</t>
  </si>
  <si>
    <t>Android</t>
  </si>
  <si>
    <t>Apple</t>
  </si>
  <si>
    <r>
      <rPr>
        <rFont val="Lato"/>
        <b/>
        <i/>
        <color theme="1"/>
        <sz val="10.0"/>
      </rPr>
      <t xml:space="preserve">or </t>
    </r>
    <r>
      <rPr>
        <rFont val="Lato"/>
        <color theme="1"/>
        <sz val="10.0"/>
      </rPr>
      <t>iPad</t>
    </r>
  </si>
  <si>
    <r>
      <rPr>
        <rFont val="Lato"/>
        <b/>
        <i/>
        <color theme="1"/>
        <sz val="10.0"/>
      </rPr>
      <t xml:space="preserve">or </t>
    </r>
    <r>
      <rPr>
        <rFont val="Lato"/>
        <color theme="1"/>
        <sz val="10.0"/>
      </rPr>
      <t>Windows desktop</t>
    </r>
  </si>
  <si>
    <r>
      <rPr>
        <rFont val="Lato"/>
        <b/>
        <i/>
        <color theme="1"/>
        <sz val="10.0"/>
      </rPr>
      <t xml:space="preserve">or </t>
    </r>
    <r>
      <rPr>
        <rFont val="Lato"/>
        <color theme="1"/>
        <sz val="10.0"/>
      </rPr>
      <t>iMac</t>
    </r>
  </si>
  <si>
    <r>
      <rPr>
        <rFont val="Lato"/>
        <b/>
        <i/>
        <color theme="1"/>
        <sz val="10.0"/>
      </rPr>
      <t xml:space="preserve">or </t>
    </r>
    <r>
      <rPr>
        <rFont val="Lato"/>
        <color theme="1"/>
        <sz val="10.0"/>
      </rPr>
      <t>Macbook</t>
    </r>
  </si>
  <si>
    <t>Google</t>
  </si>
  <si>
    <r>
      <rPr>
        <rFont val="Lato"/>
        <b/>
        <i/>
        <color theme="1"/>
        <sz val="10.0"/>
      </rPr>
      <t xml:space="preserve">or </t>
    </r>
    <r>
      <rPr>
        <rFont val="Lato"/>
        <color theme="1"/>
        <sz val="10.0"/>
      </rPr>
      <t>Chromebook</t>
    </r>
  </si>
  <si>
    <t>To accompany camera</t>
  </si>
  <si>
    <t>Software (accounts)</t>
  </si>
  <si>
    <t>Web-browser</t>
  </si>
  <si>
    <t xml:space="preserve">Microsoft Office online </t>
  </si>
  <si>
    <t>Free</t>
  </si>
  <si>
    <t>N/A</t>
  </si>
  <si>
    <t>Windows/Mac</t>
  </si>
  <si>
    <t>Microsoft Office 365 (per user, per month)</t>
  </si>
  <si>
    <t>or Free alternative</t>
  </si>
  <si>
    <t>Apache Open Office</t>
  </si>
  <si>
    <t xml:space="preserve">Free </t>
  </si>
  <si>
    <t>Optional - apple and android</t>
  </si>
  <si>
    <t>Change 4 life food scanner app</t>
  </si>
  <si>
    <t>Change 4 life food scanner website</t>
  </si>
  <si>
    <t>Windows</t>
  </si>
  <si>
    <t>Microsoft Paint</t>
  </si>
  <si>
    <t>Sketchpad</t>
  </si>
  <si>
    <t>Tinkercad</t>
  </si>
  <si>
    <t>Micro:bit Make code</t>
  </si>
  <si>
    <t>Digital world specific BBC Micro:bit kits - Programming products</t>
  </si>
  <si>
    <r>
      <rPr>
        <rFont val="Lato"/>
        <b/>
        <color rgb="FFFFFFFF"/>
        <sz val="11.0"/>
        <u/>
      </rPr>
      <t xml:space="preserve">Please refer to the guidance on the Digital world units here: </t>
    </r>
    <r>
      <rPr>
        <rFont val="Lato"/>
        <b/>
        <color rgb="FFFFEA28"/>
        <sz val="11.0"/>
        <u/>
      </rPr>
      <t>How to approach the new Digital world units in Design and technology</t>
    </r>
    <r>
      <rPr>
        <rFont val="Lato"/>
        <b/>
        <color rgb="FF000000"/>
        <sz val="11.0"/>
      </rPr>
      <t xml:space="preserve">                                      </t>
    </r>
    <r>
      <rPr>
        <rFont val="Lato"/>
        <b/>
        <color rgb="FFFFFFFF"/>
        <sz val="11.0"/>
      </rPr>
      <t>Apply for free micro:bits for your school</t>
    </r>
    <r>
      <rPr>
        <rFont val="Lato"/>
        <b/>
        <color rgb="FFFFEA28"/>
        <sz val="11.0"/>
      </rPr>
      <t xml:space="preserve"> </t>
    </r>
    <r>
      <rPr>
        <rFont val="Lato"/>
        <b/>
        <color rgb="FFFFEA28"/>
        <sz val="11.0"/>
        <u/>
      </rPr>
      <t>here</t>
    </r>
  </si>
  <si>
    <t xml:space="preserve">Please note that the BBC Micro: bit devices are not essential to complete the Digital world series of units - please read the note at the beginning of each Digital world unit in Lesson 1.
However, it is undoubtedly beneficial for pupils to see how their Micro: bit programs operate on a functioning device and recognise where physical designs and models would come together as one complete product. </t>
  </si>
  <si>
    <t>with either:</t>
  </si>
  <si>
    <t>Battery AAA</t>
  </si>
  <si>
    <t>or</t>
  </si>
  <si>
    <t>Coin cell batteries (3v - CR2032)</t>
  </si>
  <si>
    <t xml:space="preserve">or </t>
  </si>
  <si>
    <t>Comes with a 1 metre USB cable, double-battery AAA holder and 2 AAA batteries.</t>
  </si>
  <si>
    <t>Classroom technology: Tools and equipment</t>
  </si>
  <si>
    <r>
      <rPr>
        <rFont val="Lato"/>
        <b/>
        <i/>
        <color theme="1"/>
        <sz val="10.0"/>
      </rPr>
      <t xml:space="preserve">or </t>
    </r>
    <r>
      <rPr>
        <rFont val="Lato"/>
        <b val="0"/>
        <i val="0"/>
        <color theme="1"/>
        <sz val="10.0"/>
      </rPr>
      <t>Engineer's square</t>
    </r>
  </si>
  <si>
    <r>
      <rPr>
        <rFont val="Lato"/>
        <b/>
        <i/>
        <color theme="1"/>
        <sz val="10.0"/>
      </rPr>
      <t xml:space="preserve">or </t>
    </r>
    <r>
      <rPr>
        <rFont val="Lato"/>
        <b val="0"/>
        <i val="0"/>
        <color theme="1"/>
        <sz val="10.0"/>
      </rPr>
      <t>Workbench wood vice (table-mountable)</t>
    </r>
  </si>
  <si>
    <r>
      <rPr>
        <rFont val="Caveat"/>
        <b/>
        <color rgb="FFFFEA28"/>
        <sz val="24.0"/>
      </rPr>
      <t>General classroom supplies</t>
    </r>
    <r>
      <rPr>
        <rFont val="Caveat"/>
        <b/>
        <color rgb="FFFFFFFF"/>
        <sz val="24.0"/>
      </rPr>
      <t>: Design and technology</t>
    </r>
    <r>
      <rPr>
        <rFont val="Lato"/>
        <b/>
        <color rgb="FFFFFFFF"/>
        <sz val="24.0"/>
      </rPr>
      <t xml:space="preserve"> </t>
    </r>
    <r>
      <rPr>
        <rFont val="Lato"/>
        <color rgb="FFFFFFFF"/>
        <sz val="10.0"/>
      </rPr>
      <t>—</t>
    </r>
    <r>
      <rPr>
        <rFont val="Lato"/>
        <color rgb="FFFFFFFF"/>
        <sz val="14.0"/>
      </rPr>
      <t xml:space="preserve"> Resources and costings sheet </t>
    </r>
  </si>
  <si>
    <r>
      <rPr>
        <rFont val="Lato"/>
        <color theme="1"/>
        <sz val="10.0"/>
      </rPr>
      <t xml:space="preserve">Please complete the </t>
    </r>
    <r>
      <rPr>
        <rFont val="Lato"/>
        <b/>
        <color rgb="FF000000"/>
        <sz val="10.0"/>
      </rPr>
      <t xml:space="preserve">yellow </t>
    </r>
    <r>
      <rPr>
        <rFont val="Lato"/>
        <color theme="1"/>
        <sz val="10.0"/>
      </rPr>
      <t>cells in the table:
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</si>
  <si>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</si>
  <si>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</si>
  <si>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</si>
  <si>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</si>
  <si>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</si>
  <si>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</si>
  <si>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Kitchen equipment: Cooking and nutrition units</t>
  </si>
  <si>
    <r>
      <rPr>
        <rFont val="Lato"/>
        <color theme="1"/>
        <sz val="10.0"/>
      </rPr>
      <t>Jug style with lid -</t>
    </r>
    <r>
      <rPr>
        <rFont val="Lato"/>
        <b/>
        <color theme="1"/>
        <sz val="10.0"/>
      </rPr>
      <t xml:space="preserve"> NO exposed blades or stick blenders.</t>
    </r>
  </si>
  <si>
    <t>If portable</t>
  </si>
  <si>
    <r>
      <rPr>
        <rFont val="Lato"/>
        <b/>
        <i/>
        <color theme="1"/>
        <sz val="10.0"/>
      </rPr>
      <t xml:space="preserve">or </t>
    </r>
    <r>
      <rPr>
        <rFont val="Lato"/>
        <color theme="1"/>
        <sz val="10.0"/>
      </rPr>
      <t>Mini oven</t>
    </r>
  </si>
  <si>
    <t>Mechanical weighing scales</t>
  </si>
  <si>
    <t>An alternative cutting tool:</t>
  </si>
  <si>
    <t>Sieve</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</si>
  <si>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</si>
  <si>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RECEPTION</t>
  </si>
  <si>
    <r>
      <rPr>
        <rFont val="Lato"/>
        <color theme="1"/>
        <sz val="10.0"/>
      </rPr>
      <t xml:space="preserve">Please complete the </t>
    </r>
    <r>
      <rPr>
        <rFont val="Lato"/>
        <b/>
        <color rgb="FF000000"/>
        <sz val="10.0"/>
      </rPr>
      <t xml:space="preserve">yellow </t>
    </r>
    <r>
      <rPr>
        <rFont val="Lato"/>
        <color theme="1"/>
        <sz val="10.0"/>
      </rPr>
      <t>cells in the table:
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</si>
  <si>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</si>
  <si>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</si>
  <si>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t>Number of group tables per class:</t>
  </si>
  <si>
    <r>
      <rPr>
        <rFont val="Lato"/>
        <color theme="1"/>
        <sz val="10.0"/>
      </rPr>
      <t xml:space="preserve">Pupils per group table </t>
    </r>
    <r>
      <rPr>
        <rFont val="Lato"/>
        <i/>
        <color theme="1"/>
        <sz val="10.0"/>
      </rPr>
      <t>(auto)</t>
    </r>
    <r>
      <rPr>
        <rFont val="Lato"/>
        <color theme="1"/>
        <sz val="10.0"/>
      </rPr>
      <t>:</t>
    </r>
  </si>
  <si>
    <t>Where a ' £ -   ' has been indicated, the cost here is not relevant or cannot be split.</t>
  </si>
  <si>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</si>
  <si>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</si>
  <si>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t>Resources that can be collected over time, and/or scraps kept from across year groups.</t>
  </si>
  <si>
    <r>
      <rPr>
        <rFont val="Lato"/>
        <color theme="1"/>
        <sz val="10.0"/>
      </rPr>
      <t xml:space="preserve">Total number of group tables </t>
    </r>
    <r>
      <rPr>
        <rFont val="Lato"/>
        <i/>
        <color theme="1"/>
        <sz val="10.0"/>
      </rPr>
      <t>(auto)</t>
    </r>
    <r>
      <rPr>
        <rFont val="Lato"/>
        <color theme="1"/>
        <sz val="10.0"/>
      </rPr>
      <t>:</t>
    </r>
  </si>
  <si>
    <t>Unit: Structures: Junk modelling</t>
  </si>
  <si>
    <r>
      <rPr>
        <rFont val="Lato"/>
        <b/>
        <i/>
        <color theme="1"/>
        <sz val="10.0"/>
      </rPr>
      <t>School collection:</t>
    </r>
    <r>
      <rPr>
        <rFont val="Lato"/>
        <color theme="1"/>
        <sz val="10.0"/>
      </rPr>
      <t xml:space="preserve">
Please refer to the </t>
    </r>
    <r>
      <rPr>
        <rFont val="Lato"/>
        <i/>
        <color theme="1"/>
        <sz val="10.0"/>
      </rPr>
      <t>Teacher guidance: Junk modelling</t>
    </r>
    <r>
      <rPr>
        <rFont val="Lato"/>
        <color theme="1"/>
        <sz val="10.0"/>
      </rPr>
      <t xml:space="preserve"> </t>
    </r>
    <r>
      <rPr>
        <rFont val="Lato"/>
        <i/>
        <color theme="1"/>
        <sz val="10.0"/>
      </rPr>
      <t xml:space="preserve">resource list </t>
    </r>
    <r>
      <rPr>
        <rFont val="Lato"/>
        <color theme="1"/>
        <sz val="10.0"/>
      </rPr>
      <t>in Lesson 1</t>
    </r>
    <r>
      <rPr>
        <rFont val="Lato"/>
        <i/>
        <color theme="1"/>
        <sz val="10.0"/>
      </rPr>
      <t xml:space="preserve"> </t>
    </r>
    <r>
      <rPr>
        <rFont val="Lato"/>
        <color theme="1"/>
        <sz val="10.0"/>
      </rPr>
      <t>for more ideas on what to collect.</t>
    </r>
  </si>
  <si>
    <t>Empty card packaging, egg boxes, tubes and boxes.</t>
  </si>
  <si>
    <t>Mixed decorative items such as ribbon, wool and string.</t>
  </si>
  <si>
    <t>Craft materials, such as pom poms and pipe cleaners.</t>
  </si>
  <si>
    <t>Bottle tops, corks.</t>
  </si>
  <si>
    <t>Fabric scraps, foam packing peanuts.</t>
  </si>
  <si>
    <t>For temporary joins:</t>
  </si>
  <si>
    <t>Children's craft scissors (zig-zag and/or scalloped)</t>
  </si>
  <si>
    <t>Unit total(s):</t>
  </si>
  <si>
    <t>Unit: Cooking and nutrition: Soup</t>
  </si>
  <si>
    <t>Cucumbers</t>
  </si>
  <si>
    <t>Spinach leaves (300g bag)</t>
  </si>
  <si>
    <t>Radishes (240g bag)</t>
  </si>
  <si>
    <t>Sugar snap peas (160g bag)</t>
  </si>
  <si>
    <t>Pomegranates</t>
  </si>
  <si>
    <t>Oranges</t>
  </si>
  <si>
    <t>Seasonal - Autumn</t>
  </si>
  <si>
    <t>Pumpkin (large)</t>
  </si>
  <si>
    <t>Table</t>
  </si>
  <si>
    <r>
      <rPr>
        <rFont val="Lato"/>
        <b/>
        <i/>
        <color theme="1"/>
        <sz val="10.0"/>
      </rPr>
      <t xml:space="preserve">Or </t>
    </r>
    <r>
      <rPr>
        <rFont val="Lato"/>
        <b val="0"/>
        <i val="0"/>
        <color theme="1"/>
        <sz val="10.0"/>
      </rPr>
      <t>Play dough</t>
    </r>
  </si>
  <si>
    <t>Disposable paper cups</t>
  </si>
  <si>
    <t>Unit: Textiles: Bookmarks</t>
  </si>
  <si>
    <t>School collection</t>
  </si>
  <si>
    <t xml:space="preserve">Scrap fabric pieces </t>
  </si>
  <si>
    <t>Large plastic sewing needles</t>
  </si>
  <si>
    <t>Numicon/10 frames</t>
  </si>
  <si>
    <t>Binca squares (white)</t>
  </si>
  <si>
    <t>Binca fabric rectangles (assorted colours)</t>
  </si>
  <si>
    <t>Leftover materials note</t>
  </si>
  <si>
    <t>Retain all scrap fabric pieces from previous projects in a container to include as part of your junk modelling area.</t>
  </si>
  <si>
    <t>Unit: Structures: Boats</t>
  </si>
  <si>
    <r>
      <rPr>
        <rFont val="Lato"/>
        <b/>
        <i/>
        <color theme="1"/>
        <sz val="10.0"/>
      </rPr>
      <t xml:space="preserve">School collection:
</t>
    </r>
    <r>
      <rPr>
        <rFont val="Lato"/>
        <b val="0"/>
        <i val="0"/>
        <color theme="1"/>
        <sz val="10.0"/>
      </rPr>
      <t>A selection of materials to test.</t>
    </r>
  </si>
  <si>
    <t>Cotton wool, felt.</t>
  </si>
  <si>
    <t>Paper.</t>
  </si>
  <si>
    <t>Bin bag, cling film, tin foil.</t>
  </si>
  <si>
    <r>
      <rPr>
        <rFont val="Lato"/>
        <b/>
        <i/>
        <color theme="1"/>
        <sz val="10.0"/>
      </rPr>
      <t>School collection:</t>
    </r>
    <r>
      <rPr>
        <rFont val="Lato"/>
        <color theme="1"/>
        <sz val="10.0"/>
      </rPr>
      <t xml:space="preserve">
Junk modelling area.
Please refer the unit for further ideas on junk modelling resources.</t>
    </r>
  </si>
  <si>
    <t>Measuring tube (1L)</t>
  </si>
  <si>
    <t>Water tray and stand</t>
  </si>
  <si>
    <t>Unit: Seasonal projects</t>
  </si>
  <si>
    <t>Autumn: Hibernation boxes</t>
  </si>
  <si>
    <t>Cardboard boxes</t>
  </si>
  <si>
    <t xml:space="preserve">Or </t>
  </si>
  <si>
    <t>Christmas: Sliding Santa chimneys</t>
  </si>
  <si>
    <t xml:space="preserve">Cotton wool balls </t>
  </si>
  <si>
    <r>
      <rPr>
        <rFont val="Lato"/>
        <b/>
        <i/>
        <color theme="1"/>
        <sz val="10.0"/>
      </rPr>
      <t xml:space="preserve">School collection:
</t>
    </r>
    <r>
      <rPr>
        <rFont val="Lato"/>
        <b val="0"/>
        <i val="0"/>
        <color theme="1"/>
        <sz val="10.0"/>
      </rPr>
      <t>Materials to decorate with.</t>
    </r>
  </si>
  <si>
    <t>Crepe or tissue paper.</t>
  </si>
  <si>
    <t>Sequins.</t>
  </si>
  <si>
    <t>Coloured papers and cards.</t>
  </si>
  <si>
    <t>Easter: Hanging egg decoration</t>
  </si>
  <si>
    <r>
      <rPr>
        <rFont val="Lato"/>
        <b/>
        <i/>
        <color theme="1"/>
        <sz val="10.0"/>
      </rPr>
      <t xml:space="preserve">School collection:
</t>
    </r>
    <r>
      <rPr>
        <rFont val="Lato"/>
        <b val="0"/>
        <i val="0"/>
        <color theme="1"/>
        <sz val="10.0"/>
      </rPr>
      <t>Materials to decorate with.</t>
    </r>
  </si>
  <si>
    <t>Sweet wrappers, foil.</t>
  </si>
  <si>
    <t>Pencil crayons.</t>
  </si>
  <si>
    <t>Spring: Flower threading</t>
  </si>
  <si>
    <t>Summer: Rainbow salad</t>
  </si>
  <si>
    <t xml:space="preserve">Paper plates </t>
  </si>
  <si>
    <t>Depends on your salad recipe:</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</si>
  <si>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</si>
  <si>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1</t>
  </si>
  <si>
    <r>
      <rPr>
        <rFont val="Lato"/>
        <color theme="1"/>
        <sz val="10.0"/>
      </rPr>
      <t xml:space="preserve">Please complete the </t>
    </r>
    <r>
      <rPr>
        <rFont val="Lato"/>
        <b/>
        <color rgb="FF000000"/>
        <sz val="10.0"/>
      </rPr>
      <t xml:space="preserve">yellow </t>
    </r>
    <r>
      <rPr>
        <rFont val="Lato"/>
        <color theme="1"/>
        <sz val="10.0"/>
      </rPr>
      <t>cells in the table:
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</si>
  <si>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</si>
  <si>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</si>
  <si>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</si>
  <si>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</si>
  <si>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</si>
  <si>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</si>
  <si>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Cooking and nutrition: Smoothies</t>
  </si>
  <si>
    <t>Lesson 1: Searching for seeds</t>
  </si>
  <si>
    <t>Fruit and vegetable selection for children to search for seeds, a selection may include:</t>
  </si>
  <si>
    <t>Seeded grapes</t>
  </si>
  <si>
    <t>Green beans</t>
  </si>
  <si>
    <t>Strawberries</t>
  </si>
  <si>
    <t>Blueberries</t>
  </si>
  <si>
    <r>
      <rPr>
        <rFont val="Lato"/>
        <b/>
        <i/>
        <color theme="1"/>
        <sz val="10.0"/>
      </rPr>
      <t xml:space="preserve">or </t>
    </r>
    <r>
      <rPr>
        <rFont val="Lato"/>
        <color theme="1"/>
        <sz val="10.0"/>
      </rPr>
      <t>Large plastic hoops</t>
    </r>
  </si>
  <si>
    <t>Sticky note sheets</t>
  </si>
  <si>
    <t>Lesson 2: Class discussion</t>
  </si>
  <si>
    <t>Fruit and vegetable selection to discuss as a class.</t>
  </si>
  <si>
    <t>Potatoes</t>
  </si>
  <si>
    <t>Lesson 3: Cutting and juicing</t>
  </si>
  <si>
    <t xml:space="preserve">Ingredients for cutting (children do not need to cut each ingredient)
</t>
  </si>
  <si>
    <t>Tinned pineapple chunks</t>
  </si>
  <si>
    <t>Ingredients for juicing (children do not need to juice each ingredient)</t>
  </si>
  <si>
    <t>Equipment for other activity</t>
  </si>
  <si>
    <t>Lesson 4: Taste testing</t>
  </si>
  <si>
    <t>Ingredients for tasting (one sample per child)</t>
  </si>
  <si>
    <r>
      <rPr>
        <rFont val="Lato"/>
        <b/>
        <i/>
        <color theme="1"/>
        <sz val="10.0"/>
      </rPr>
      <t xml:space="preserve">or </t>
    </r>
    <r>
      <rPr>
        <rFont val="Lato"/>
        <color theme="1"/>
        <sz val="10.0"/>
      </rPr>
      <t>Paper cups</t>
    </r>
  </si>
  <si>
    <t>Ready made smoothie (750ml)</t>
  </si>
  <si>
    <t>Cocktail sticks</t>
  </si>
  <si>
    <t>Lesson 5: Making smoothies</t>
  </si>
  <si>
    <t>Number of pupils making recipe:</t>
  </si>
  <si>
    <t>Pupil(s)</t>
  </si>
  <si>
    <t>Example recipe</t>
  </si>
  <si>
    <t>Strawberries (punnet)</t>
  </si>
  <si>
    <t>Banana</t>
  </si>
  <si>
    <t>Orange juice (from an orange)</t>
  </si>
  <si>
    <t>Other ingredients</t>
  </si>
  <si>
    <t>Pineapple chunks</t>
  </si>
  <si>
    <t>Lemon juice (from a lemon)</t>
  </si>
  <si>
    <t>Lime juice (from a lime)</t>
  </si>
  <si>
    <t>For thinning thick smoothies</t>
  </si>
  <si>
    <t>Orange juice</t>
  </si>
  <si>
    <t>Straws</t>
  </si>
  <si>
    <r>
      <rPr>
        <rFont val="Lato"/>
        <b/>
        <i/>
        <color theme="1"/>
        <sz val="10.0"/>
      </rPr>
      <t xml:space="preserve">or </t>
    </r>
    <r>
      <rPr>
        <rFont val="Lato"/>
        <color theme="1"/>
        <sz val="10.0"/>
      </rPr>
      <t>Paper cups</t>
    </r>
  </si>
  <si>
    <t>Unit: Mechanisms: Making a moving story book</t>
  </si>
  <si>
    <t>10.5 long strips per A4 portrait</t>
  </si>
  <si>
    <r>
      <rPr>
        <rFont val="Lato"/>
        <b/>
        <i/>
        <color theme="1"/>
        <sz val="10.0"/>
      </rPr>
      <t xml:space="preserve">or </t>
    </r>
    <r>
      <rPr>
        <rFont val="Lato"/>
        <color theme="1"/>
        <sz val="10.0"/>
      </rPr>
      <t>Card (A4 - white)</t>
    </r>
  </si>
  <si>
    <t>Unit: Structures: Constructing a windmill</t>
  </si>
  <si>
    <t>Instead of printed card nets</t>
  </si>
  <si>
    <t>Empty card packaging, tubes and boxes</t>
  </si>
  <si>
    <t>For punching holes, if not using rubbers.</t>
  </si>
  <si>
    <r>
      <rPr>
        <rFont val="Lato"/>
        <b/>
        <i/>
        <color theme="1"/>
        <sz val="10.0"/>
      </rPr>
      <t xml:space="preserve">or </t>
    </r>
    <r>
      <rPr>
        <rFont val="Lato"/>
        <color theme="1"/>
        <sz val="10.0"/>
      </rPr>
      <t>Sticky tack pack</t>
    </r>
  </si>
  <si>
    <r>
      <rPr>
        <rFont val="Lato"/>
        <b/>
        <i/>
        <color theme="1"/>
        <sz val="10.0"/>
      </rPr>
      <t xml:space="preserve">If </t>
    </r>
    <r>
      <rPr>
        <rFont val="Lato"/>
        <color theme="1"/>
        <sz val="10.0"/>
      </rPr>
      <t>templates are on paper.</t>
    </r>
  </si>
  <si>
    <t>Unit: Textiles: Puppets</t>
  </si>
  <si>
    <t>Examples to share</t>
  </si>
  <si>
    <t>Gloves, mitten and hand puppets</t>
  </si>
  <si>
    <t>2 Pieces per joining method</t>
  </si>
  <si>
    <r>
      <rPr>
        <rFont val="Lato"/>
        <b/>
        <i/>
        <color theme="1"/>
        <sz val="10.0"/>
      </rPr>
      <t xml:space="preserve">or </t>
    </r>
    <r>
      <rPr>
        <rFont val="Lato"/>
        <color theme="1"/>
        <sz val="10.0"/>
      </rPr>
      <t>Felt sheets - 33 x 27cm</t>
    </r>
  </si>
  <si>
    <r>
      <rPr>
        <rFont val="Lato"/>
        <b/>
        <i/>
        <color theme="1"/>
        <sz val="10.0"/>
      </rPr>
      <t xml:space="preserve">or </t>
    </r>
    <r>
      <rPr>
        <rFont val="Lato"/>
        <color theme="1"/>
        <sz val="10.0"/>
      </rPr>
      <t>Fabric offcuts/scraps</t>
    </r>
  </si>
  <si>
    <t>Staples</t>
  </si>
  <si>
    <t>For decoration:
Retain pupil's felt offcuts for adding other details.</t>
  </si>
  <si>
    <t>Unit: Mechanisms: Wheels and axles</t>
  </si>
  <si>
    <t>Wheeled toys and items</t>
  </si>
  <si>
    <r>
      <rPr>
        <rFont val="Lato"/>
        <b/>
        <i/>
        <color theme="1"/>
        <sz val="10.0"/>
      </rPr>
      <t>or</t>
    </r>
    <r>
      <rPr>
        <rFont val="Lato"/>
        <i/>
        <color theme="1"/>
        <sz val="10.0"/>
      </rPr>
      <t xml:space="preserve"> </t>
    </r>
    <r>
      <rPr>
        <rFont val="Lato"/>
        <color theme="1"/>
        <sz val="10.0"/>
      </rPr>
      <t xml:space="preserve">Paper straws </t>
    </r>
  </si>
  <si>
    <t xml:space="preserve">(4 x 600mm) </t>
  </si>
  <si>
    <r>
      <rPr>
        <rFont val="Lato"/>
        <b/>
        <i/>
        <color theme="1"/>
        <sz val="10.0"/>
      </rPr>
      <t xml:space="preserve">or </t>
    </r>
    <r>
      <rPr>
        <rFont val="Lato"/>
        <b val="0"/>
        <i val="0"/>
        <color theme="1"/>
        <sz val="10.0"/>
      </rPr>
      <t>Wood dowel 5mm - (300mm length)</t>
    </r>
  </si>
  <si>
    <t>Materials for making vehicles</t>
  </si>
  <si>
    <t>Empty packaging boxes and other reusable items such as cotton reels.</t>
  </si>
  <si>
    <t>For decoration:</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</si>
  <si>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</si>
  <si>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2</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</si>
  <si>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</si>
  <si>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</si>
  <si>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</si>
  <si>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</si>
  <si>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</si>
  <si>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</si>
  <si>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</si>
  <si>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Mechanisms: Fairground wheel</t>
  </si>
  <si>
    <t>This unit uses a range of materials for the pupils to create the Ferris wheels, such as:</t>
  </si>
  <si>
    <r>
      <rPr>
        <rFont val="Lato"/>
        <b/>
        <i/>
        <color theme="1"/>
        <sz val="10.0"/>
      </rPr>
      <t xml:space="preserve">or </t>
    </r>
    <r>
      <rPr>
        <rFont val="Lato"/>
        <color theme="1"/>
        <sz val="10.0"/>
      </rPr>
      <t xml:space="preserve">Paper straws </t>
    </r>
  </si>
  <si>
    <t>Yogurt pots</t>
  </si>
  <si>
    <r>
      <rPr>
        <rFont val="Lato"/>
        <b/>
        <i/>
        <color theme="1"/>
        <sz val="10.0"/>
      </rPr>
      <t xml:space="preserve">or </t>
    </r>
    <r>
      <rPr>
        <rFont val="Lato"/>
        <b val="0"/>
        <i val="0"/>
        <color theme="1"/>
        <sz val="10.0"/>
      </rPr>
      <t>Egg cartons</t>
    </r>
  </si>
  <si>
    <t>Unit: Cooking and nutrition: Balanced diet</t>
  </si>
  <si>
    <t>Lesson 1: Balanced diet</t>
  </si>
  <si>
    <t>Weights</t>
  </si>
  <si>
    <t>Lesson 3: Preparing ingredients</t>
  </si>
  <si>
    <t>For cutting</t>
  </si>
  <si>
    <t>Pepper</t>
  </si>
  <si>
    <t>Boiled egg</t>
  </si>
  <si>
    <t>For grating</t>
  </si>
  <si>
    <t>Cheese</t>
  </si>
  <si>
    <t>For snipping</t>
  </si>
  <si>
    <t>Coriander</t>
  </si>
  <si>
    <t>Parsley</t>
  </si>
  <si>
    <t>Spring onions</t>
  </si>
  <si>
    <t>For spreading</t>
  </si>
  <si>
    <t>Mayonnaise</t>
  </si>
  <si>
    <t>Hummus</t>
  </si>
  <si>
    <t>Each table will need to feel, smell and taste a food item from the 'fruit and vegetable'. 'dairy' and 'protein' categories. For example:</t>
  </si>
  <si>
    <t>Cheddar cheese</t>
  </si>
  <si>
    <t>Lesson 5: Designing wraps</t>
  </si>
  <si>
    <t>Lesson 6: Making and evaluating</t>
  </si>
  <si>
    <t>Tortilla wraps</t>
  </si>
  <si>
    <t>Unit: Mechanisms: Making a moving monster</t>
  </si>
  <si>
    <t>Examples of linkages in products</t>
  </si>
  <si>
    <t>A selection of mechanical and non-mechanical objects.</t>
  </si>
  <si>
    <t>Linkages diagram mechanisms:</t>
  </si>
  <si>
    <t>Moving monsters:</t>
  </si>
  <si>
    <t xml:space="preserve">Lesson 4: </t>
  </si>
  <si>
    <t>Provide a selection of materials for the children to choose from and decorate their moving monsters. For example:</t>
  </si>
  <si>
    <t>Unit: Structures: Baby Bear's chair</t>
  </si>
  <si>
    <t>A pile of books of a similar weight and height</t>
  </si>
  <si>
    <t>Materials to create chairs</t>
  </si>
  <si>
    <t>Recycled materials and packaging</t>
  </si>
  <si>
    <t>Unit: Textiles: Pouches</t>
  </si>
  <si>
    <t xml:space="preserve">Lesson 1: </t>
  </si>
  <si>
    <t>For practising the running stitch sewing technique.</t>
  </si>
  <si>
    <t>Four 15 x 15cm squares</t>
  </si>
  <si>
    <t xml:space="preserve">Lesson 2: </t>
  </si>
  <si>
    <t>For cutting out their templates for the pouches.</t>
  </si>
  <si>
    <t>4x 15cm squares</t>
  </si>
  <si>
    <t>Lesson 4:</t>
  </si>
  <si>
    <t>Provide a selection of materials for the children to choose from and decorate their pouches. For example:</t>
  </si>
  <si>
    <t>Materials to decorate the pouch</t>
  </si>
  <si>
    <t>Retain all scrap fabric pieces from previous projects in a container that can be accessed by everyone.</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</si>
  <si>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</si>
  <si>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3</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</si>
  <si>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</si>
  <si>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</si>
  <si>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</si>
  <si>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</si>
  <si>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</si>
  <si>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</si>
  <si>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</si>
  <si>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Textiles: Cushions</t>
  </si>
  <si>
    <t>For practising the cross-stitch sewing technique and applying applique.</t>
  </si>
  <si>
    <t>Lesson 2:</t>
  </si>
  <si>
    <t>For creating their miniature cushions.</t>
  </si>
  <si>
    <t>Two halves - 30 x 15cm</t>
  </si>
  <si>
    <r>
      <rPr>
        <rFont val="Lato"/>
        <b/>
        <i/>
        <color theme="1"/>
        <sz val="10.0"/>
      </rPr>
      <t xml:space="preserve">or </t>
    </r>
    <r>
      <rPr>
        <rFont val="Lato"/>
        <color theme="1"/>
        <sz val="10.0"/>
      </rPr>
      <t>Stuffing (wool - natural 350g)</t>
    </r>
  </si>
  <si>
    <t>Ideas for decorating their miniature cushions:</t>
  </si>
  <si>
    <t>Unit: Mechanical systems: Pneumatic toys</t>
  </si>
  <si>
    <t>Lesson 1:</t>
  </si>
  <si>
    <t>Book experiment:</t>
  </si>
  <si>
    <r>
      <rPr>
        <rFont val="Lato"/>
        <b/>
        <i/>
        <color theme="1"/>
        <sz val="10.0"/>
      </rPr>
      <t xml:space="preserve">or </t>
    </r>
    <r>
      <rPr>
        <rFont val="Lato"/>
        <color theme="1"/>
        <sz val="10.0"/>
      </rPr>
      <t>Plastic sandwich bags</t>
    </r>
  </si>
  <si>
    <t>A few books</t>
  </si>
  <si>
    <t>Teabox experiment:</t>
  </si>
  <si>
    <t>A box with a hinged lid</t>
  </si>
  <si>
    <t>Syringe experiment:</t>
  </si>
  <si>
    <t xml:space="preserve">Lesson 3: </t>
  </si>
  <si>
    <t>Creating pneumatic mechanisms:</t>
  </si>
  <si>
    <t>Bottles</t>
  </si>
  <si>
    <t>Empty packaging</t>
  </si>
  <si>
    <t>Unit: Cooking and nutrition: Eating seasonally</t>
  </si>
  <si>
    <t>Lesson 3:</t>
  </si>
  <si>
    <t>Ingredients for practising cutting and peeling:</t>
  </si>
  <si>
    <t>Pickled beetroot  (710 g jar)</t>
  </si>
  <si>
    <t>Peppers</t>
  </si>
  <si>
    <t>New potatoes</t>
  </si>
  <si>
    <t>Avocados</t>
  </si>
  <si>
    <t>Grapes (500 g punnet)</t>
  </si>
  <si>
    <t>Ingredients for tasting:</t>
  </si>
  <si>
    <t>Spinach (250 g bag)</t>
  </si>
  <si>
    <t>Cheddar cheese (250 g)</t>
  </si>
  <si>
    <t>Tomato puree (200 g)</t>
  </si>
  <si>
    <t>Pesto (190 g)</t>
  </si>
  <si>
    <t>Lesson 5:</t>
  </si>
  <si>
    <t>For making a mock-up</t>
  </si>
  <si>
    <t xml:space="preserve">Lesson 6: </t>
  </si>
  <si>
    <t>Ingredients for a vegetable tart:</t>
  </si>
  <si>
    <t>Seasonal base vegetables. For example:</t>
  </si>
  <si>
    <t>The tart base mixture:</t>
  </si>
  <si>
    <t>20 x 15cm</t>
  </si>
  <si>
    <t>Tart</t>
  </si>
  <si>
    <t>or make your own shortcrust pastry using</t>
  </si>
  <si>
    <t>Plain flour (1.5kg) - 225g</t>
  </si>
  <si>
    <t>Unsalted butter (250g) - 100g</t>
  </si>
  <si>
    <t>Ingredients for the vegetable tart in the recipe:</t>
  </si>
  <si>
    <t>How many tarts do you wish to make?</t>
  </si>
  <si>
    <t>Unit: Electrical systems: Electric poster</t>
  </si>
  <si>
    <t>The topic for the units research</t>
  </si>
  <si>
    <t>A range of books and resources on the topic of choice (e.g. The Romans)</t>
  </si>
  <si>
    <t>A4 Corrugated card sheets</t>
  </si>
  <si>
    <r>
      <rPr>
        <rFont val="Lato"/>
        <b/>
        <i/>
        <color theme="1"/>
        <sz val="10.0"/>
      </rPr>
      <t xml:space="preserve">or </t>
    </r>
    <r>
      <rPr>
        <rFont val="Lato"/>
        <color theme="1"/>
        <sz val="10.0"/>
      </rPr>
      <t>Recycled c</t>
    </r>
    <r>
      <rPr>
        <rFont val="Lato"/>
        <color theme="1"/>
        <sz val="10.0"/>
      </rPr>
      <t>orrugated card boxes or packaging</t>
    </r>
  </si>
  <si>
    <t>A4 Paper sheets</t>
  </si>
  <si>
    <t>Components for the circuit:</t>
  </si>
  <si>
    <t>Science MES bulb/ lamp - Electronic component</t>
  </si>
  <si>
    <t>Science MES bulb/ lamp holder</t>
  </si>
  <si>
    <t>To add a coloured border</t>
  </si>
  <si>
    <t>Unit: Structures: Constructing a castle</t>
  </si>
  <si>
    <t>To support discussion</t>
  </si>
  <si>
    <t xml:space="preserve">Various 2D and 3D shapes </t>
  </si>
  <si>
    <t>For children making nets</t>
  </si>
  <si>
    <t>To increase range of materials</t>
  </si>
  <si>
    <t>Unit: Textiles: Egyptian collars</t>
  </si>
  <si>
    <t>Stitch unpicker / seam ripper</t>
  </si>
  <si>
    <t>Lesson 2-4:</t>
  </si>
  <si>
    <t>For creating their Egyptian collars.</t>
  </si>
  <si>
    <r>
      <rPr>
        <rFont val="Lato"/>
        <color theme="1"/>
        <sz val="10.0"/>
      </rPr>
      <t xml:space="preserve">A4 felt sheets </t>
    </r>
    <r>
      <rPr>
        <rFont val="Lato"/>
        <b/>
        <i/>
        <color theme="1"/>
        <sz val="10.0"/>
      </rPr>
      <t xml:space="preserve">or </t>
    </r>
    <r>
      <rPr>
        <rFont val="Lato"/>
        <color theme="1"/>
        <sz val="10.0"/>
      </rPr>
      <t>Felt sheets (33 x 27cm)</t>
    </r>
  </si>
  <si>
    <t>Unit: Digital world: Wearable technology</t>
  </si>
  <si>
    <t>No resources required</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</si>
  <si>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</si>
  <si>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4</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</si>
  <si>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</si>
  <si>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</si>
  <si>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</si>
  <si>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</si>
  <si>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</si>
  <si>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</si>
  <si>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</si>
  <si>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Electrical systems: Torches</t>
  </si>
  <si>
    <t>Creating simple circuits</t>
  </si>
  <si>
    <t>MES - Miniature edison screw</t>
  </si>
  <si>
    <t>To undo the bulb holder screws.</t>
  </si>
  <si>
    <t>Uncoated - metal</t>
  </si>
  <si>
    <t>Paper clip</t>
  </si>
  <si>
    <t>Torch assembly</t>
  </si>
  <si>
    <t>Recycled - empty drinks bottles</t>
  </si>
  <si>
    <t>Instead of empty drinks bottles.</t>
  </si>
  <si>
    <r>
      <rPr>
        <rFont val="Lato"/>
        <b/>
        <i/>
        <color theme="1"/>
        <sz val="10.0"/>
      </rPr>
      <t>or</t>
    </r>
    <r>
      <rPr>
        <rFont val="Lato"/>
        <b/>
        <color theme="1"/>
        <sz val="10.0"/>
      </rPr>
      <t xml:space="preserve"> </t>
    </r>
    <r>
      <rPr>
        <rFont val="Lato"/>
        <color theme="1"/>
        <sz val="10.0"/>
      </rPr>
      <t>Cardboard tubes (H-100mm, D- 40mm)</t>
    </r>
  </si>
  <si>
    <t>Stuffing</t>
  </si>
  <si>
    <t>Instead of blue roll</t>
  </si>
  <si>
    <r>
      <rPr>
        <rFont val="Lato"/>
        <b/>
        <i/>
        <color theme="1"/>
        <sz val="10.0"/>
      </rPr>
      <t xml:space="preserve">or </t>
    </r>
    <r>
      <rPr>
        <rFont val="Lato"/>
        <color theme="1"/>
        <sz val="10.0"/>
      </rPr>
      <t>Shredded paper trimmings</t>
    </r>
  </si>
  <si>
    <t>Unit: Mechanical systems: Making a slingshot car</t>
  </si>
  <si>
    <t>2 x 15 cm lengths</t>
  </si>
  <si>
    <t>Eco-friendly option</t>
  </si>
  <si>
    <r>
      <rPr>
        <rFont val="Lato"/>
        <b/>
        <i/>
        <color theme="1"/>
        <sz val="10.0"/>
      </rPr>
      <t xml:space="preserve">or </t>
    </r>
    <r>
      <rPr>
        <rFont val="Lato"/>
        <color theme="1"/>
        <sz val="10.0"/>
      </rPr>
      <t>Plastic drinking straws</t>
    </r>
  </si>
  <si>
    <t>Examples of toy cars</t>
  </si>
  <si>
    <t>If not using an on-screen timer</t>
  </si>
  <si>
    <t>Unit: Digital world: Mindful moments timer</t>
  </si>
  <si>
    <t>Unit price:</t>
  </si>
  <si>
    <t>Examples of timers: sand timers, on-screen timers, dial, digital and egg timers</t>
  </si>
  <si>
    <t xml:space="preserve">Empty corrugated card scraps and packaging </t>
  </si>
  <si>
    <t>15mm x 29.7 Paper (14 strips)</t>
  </si>
  <si>
    <t>Paper (A4 - white/coloured)</t>
  </si>
  <si>
    <t>Unit: Cooking and nutrition: Adapting a recipe</t>
  </si>
  <si>
    <t>For lessons 2 and 5</t>
  </si>
  <si>
    <t>Basic biscuit recipe (makes 30 biscuits):</t>
  </si>
  <si>
    <t>How many batches of biscuits do you wish to make?</t>
  </si>
  <si>
    <t>250g</t>
  </si>
  <si>
    <t>Recipe</t>
  </si>
  <si>
    <t>140g</t>
  </si>
  <si>
    <t>1 yolk</t>
  </si>
  <si>
    <t>2 tsps (10ml)</t>
  </si>
  <si>
    <t>300g</t>
  </si>
  <si>
    <t>Additional ingredients for lesson 5:</t>
  </si>
  <si>
    <t>Children choose 3 of the following:</t>
  </si>
  <si>
    <t>Orange or lemon (for zest)</t>
  </si>
  <si>
    <t>For Lesson 1:</t>
  </si>
  <si>
    <t>Biscuits (bourbon)</t>
  </si>
  <si>
    <t>Biscuits (pink wafer</t>
  </si>
  <si>
    <t>Biscuits (iced rings)</t>
  </si>
  <si>
    <t>Biscuits (chocolate chip)</t>
  </si>
  <si>
    <t>Lesson 4: Packaging</t>
  </si>
  <si>
    <t>A3 card</t>
  </si>
  <si>
    <t>Unit: Structures: Pavilions</t>
  </si>
  <si>
    <t>Frame structures:</t>
  </si>
  <si>
    <t>Estimated 15 sweets per bag</t>
  </si>
  <si>
    <t>Alternative to sweets</t>
  </si>
  <si>
    <r>
      <rPr>
        <rFont val="Lato"/>
        <b/>
        <i/>
        <color theme="1"/>
        <sz val="10.0"/>
      </rPr>
      <t xml:space="preserve">or </t>
    </r>
    <r>
      <rPr>
        <rFont val="Lato"/>
        <color theme="1"/>
        <sz val="10.0"/>
      </rPr>
      <t>Plasticine pack (500g)</t>
    </r>
  </si>
  <si>
    <t>Pavilion frame structure materials, for example:</t>
  </si>
  <si>
    <t>Pavilion cladding materials, for example:</t>
  </si>
  <si>
    <t>Unit: Textiles: Fastenings</t>
  </si>
  <si>
    <t>Examples of fastenings:</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</si>
  <si>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</si>
  <si>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5</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</si>
  <si>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</si>
  <si>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</si>
  <si>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</si>
  <si>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</si>
  <si>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</si>
  <si>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</si>
  <si>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</si>
  <si>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Mechanical systems: Making a pop-up book</t>
  </si>
  <si>
    <t>A selection of pop-up/interactive books and greetings cards</t>
  </si>
  <si>
    <t>Unit: Digital world: Monitoring devices</t>
  </si>
  <si>
    <t>Unit: Cooking and nutrition: Developing a recipe</t>
  </si>
  <si>
    <t>Lesson 1</t>
  </si>
  <si>
    <t>Choose two different brands</t>
  </si>
  <si>
    <t>Lesson 4</t>
  </si>
  <si>
    <t>Onion</t>
  </si>
  <si>
    <t>Group</t>
  </si>
  <si>
    <t>Olive oil</t>
  </si>
  <si>
    <t>Ingredients for spaghetti bolognese: - (4 servings)</t>
  </si>
  <si>
    <t>How many servings of 4, spaghetti bolognese do you wish to make?</t>
  </si>
  <si>
    <t>400g</t>
  </si>
  <si>
    <t>800g</t>
  </si>
  <si>
    <t>2 cloves</t>
  </si>
  <si>
    <t>1 tbsp</t>
  </si>
  <si>
    <t>100g</t>
  </si>
  <si>
    <t>400ml</t>
  </si>
  <si>
    <t>Optional ingredients that children may have chosen:</t>
  </si>
  <si>
    <t>Oregano (dried)</t>
  </si>
  <si>
    <t>Spinach (180 g)</t>
  </si>
  <si>
    <t>Cinnamon powder</t>
  </si>
  <si>
    <t>Nutmeg powder</t>
  </si>
  <si>
    <t>Olives (330 g)</t>
  </si>
  <si>
    <t>Empty jar</t>
  </si>
  <si>
    <r>
      <rPr>
        <rFont val="Lato"/>
        <b/>
        <i/>
        <color theme="1"/>
        <sz val="10.0"/>
      </rPr>
      <t xml:space="preserve">or </t>
    </r>
    <r>
      <rPr>
        <rFont val="Lato"/>
        <color theme="1"/>
        <sz val="10.0"/>
      </rPr>
      <t>Glass/jam jar</t>
    </r>
  </si>
  <si>
    <t>String</t>
  </si>
  <si>
    <t>Unit: Structures: Bridges</t>
  </si>
  <si>
    <t>Books, bricks or blocks</t>
  </si>
  <si>
    <t>For smaller/spaghetti bridges</t>
  </si>
  <si>
    <r>
      <rPr>
        <rFont val="Lato,Arial"/>
        <b/>
        <i/>
        <color theme="1"/>
        <sz val="10.0"/>
      </rPr>
      <t xml:space="preserve">or </t>
    </r>
    <r>
      <rPr>
        <rFont val="Lato,Arial"/>
        <b val="0"/>
        <i val="0"/>
        <color theme="1"/>
        <sz val="10.0"/>
      </rPr>
      <t>Weights set (stackable - 1g, 5g, 10g, and 20g)</t>
    </r>
  </si>
  <si>
    <r>
      <rPr>
        <rFont val="Lato"/>
        <b/>
        <i/>
        <color theme="1"/>
        <sz val="10.0"/>
      </rPr>
      <t xml:space="preserve">or </t>
    </r>
    <r>
      <rPr>
        <rFont val="Lato"/>
        <color theme="1"/>
        <sz val="10.0"/>
      </rPr>
      <t>Something of the same size and weight to compare the strength of different bridges</t>
    </r>
  </si>
  <si>
    <r>
      <rPr>
        <rFont val="Lato"/>
        <b/>
        <i/>
        <color theme="1"/>
        <sz val="10.0"/>
      </rPr>
      <t xml:space="preserve">or </t>
    </r>
    <r>
      <rPr>
        <rFont val="Lato"/>
        <color theme="1"/>
        <sz val="10.0"/>
      </rPr>
      <t>Sticky/clear tape roll</t>
    </r>
  </si>
  <si>
    <t>Spaghetti pasta (500g)</t>
  </si>
  <si>
    <t>How many wooden bridges do you intend to make?</t>
  </si>
  <si>
    <t xml:space="preserve">378cm per bridge </t>
  </si>
  <si>
    <t>Bridge</t>
  </si>
  <si>
    <r>
      <rPr>
        <rFont val="Lato"/>
        <b/>
        <i/>
        <color theme="1"/>
        <sz val="10.0"/>
      </rPr>
      <t xml:space="preserve">or </t>
    </r>
    <r>
      <rPr>
        <rFont val="Lato"/>
        <color theme="1"/>
        <sz val="10.0"/>
      </rPr>
      <t>Wood square rod 5mm x 5mm - (600mm length)</t>
    </r>
  </si>
  <si>
    <t>If paper</t>
  </si>
  <si>
    <r>
      <rPr>
        <rFont val="Lato"/>
        <b/>
        <i/>
        <color theme="1"/>
        <sz val="10.0"/>
      </rPr>
      <t xml:space="preserve">or </t>
    </r>
    <r>
      <rPr>
        <rFont val="Lato"/>
        <color theme="1"/>
        <sz val="10.0"/>
      </rPr>
      <t>Paper straws</t>
    </r>
  </si>
  <si>
    <t>If not square rod</t>
  </si>
  <si>
    <r>
      <rPr>
        <rFont val="Lato"/>
        <b/>
        <i/>
        <color theme="1"/>
        <sz val="10.0"/>
      </rPr>
      <t xml:space="preserve">or </t>
    </r>
    <r>
      <rPr>
        <rFont val="Lato"/>
        <color theme="1"/>
        <sz val="10.0"/>
      </rPr>
      <t>Lollipop sticks</t>
    </r>
  </si>
  <si>
    <t>Unit: Textiles: Stuffed toys</t>
  </si>
  <si>
    <t>Homemade stuffed toys</t>
  </si>
  <si>
    <r>
      <rPr>
        <rFont val="Lato"/>
        <b/>
        <i/>
        <color theme="1"/>
        <sz val="10.0"/>
      </rPr>
      <t xml:space="preserve">or </t>
    </r>
    <r>
      <rPr>
        <rFont val="Lato"/>
        <color theme="1"/>
        <sz val="10.0"/>
      </rPr>
      <t>Sewing needles</t>
    </r>
  </si>
  <si>
    <r>
      <rPr>
        <rFont val="Lato"/>
        <b/>
        <i/>
        <color theme="1"/>
        <sz val="10.0"/>
      </rPr>
      <t xml:space="preserve">or </t>
    </r>
    <r>
      <rPr>
        <rFont val="Lato"/>
        <color theme="1"/>
        <sz val="10.0"/>
      </rPr>
      <t>Stuffing (wool - natural 350g)</t>
    </r>
  </si>
  <si>
    <r>
      <rPr>
        <rFont val="Lato"/>
        <b/>
        <i/>
        <color theme="1"/>
        <sz val="10.0"/>
      </rPr>
      <t xml:space="preserve">or </t>
    </r>
    <r>
      <rPr>
        <rFont val="Lato"/>
        <color theme="1"/>
        <sz val="10.0"/>
      </rPr>
      <t>Stuffing (polyester - 450g)</t>
    </r>
  </si>
  <si>
    <r>
      <rPr>
        <rFont val="Lato"/>
        <b/>
        <color rgb="FFFFFFFF"/>
        <sz val="12.0"/>
      </rPr>
      <t>Unit: Electrical systems: Electronic greetings cards</t>
    </r>
    <r>
      <rPr>
        <rFont val="Lato"/>
        <b/>
        <color rgb="FFFFFF00"/>
        <sz val="12.0"/>
      </rPr>
      <t xml:space="preserve"> * Due to be archived at the end of school year 2022</t>
    </r>
  </si>
  <si>
    <t>Greeting card examples (2D, 3D, musical, holographic etc.)</t>
  </si>
  <si>
    <t>Components for the basic series circuit:</t>
  </si>
  <si>
    <t>Components for the copper tape series circuit:</t>
  </si>
  <si>
    <t>60cm (30cm per practise/final)</t>
  </si>
  <si>
    <t>Reuse</t>
  </si>
  <si>
    <t>-</t>
  </si>
  <si>
    <t>Catalogues</t>
  </si>
  <si>
    <t>Moodboard</t>
  </si>
  <si>
    <t>Unit: Electrical systems: Doodlers</t>
  </si>
  <si>
    <t>Doodler body:</t>
  </si>
  <si>
    <t xml:space="preserve">Paper cups </t>
  </si>
  <si>
    <t>Hot melt glue sticks</t>
  </si>
  <si>
    <t>Suggestions for Doodler decoration:</t>
  </si>
  <si>
    <t>Doodler circuit:</t>
  </si>
  <si>
    <t>NB: Electrical systems components can be a one-off purchase that's retained and reused; the children could take home the decorated Doodler cups.</t>
  </si>
  <si>
    <t>3V DC motor</t>
  </si>
  <si>
    <t>DC motor holder (or mounting clip)</t>
  </si>
  <si>
    <t>Battery (AA- 1.5v)</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</si>
  <si>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</si>
  <si>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6</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</si>
  <si>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</si>
  <si>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</si>
  <si>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</si>
  <si>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</si>
  <si>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</si>
  <si>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</si>
  <si>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</si>
  <si>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Digital world: Navigating the world</t>
  </si>
  <si>
    <t>Unit: Cooking and nutrition: Come dine with me</t>
  </si>
  <si>
    <t>Key ingredients required for the recipes pupils research and create:</t>
  </si>
  <si>
    <t>Tinned pineapple (425 g)</t>
  </si>
  <si>
    <t>Cookbooks and/or printed recipes</t>
  </si>
  <si>
    <t>Parent/guardian collection</t>
  </si>
  <si>
    <t>Other ingredients pupils decide upon</t>
  </si>
  <si>
    <t>Unit: Structures: Playgrounds</t>
  </si>
  <si>
    <t>Materials to create apparatus with could include:</t>
  </si>
  <si>
    <t>Recycled packaging (egg cartons, tubes) and other reusable materials (corrugated card, newspaper)</t>
  </si>
  <si>
    <t>10cm</t>
  </si>
  <si>
    <r>
      <rPr>
        <rFont val="Lato"/>
        <b/>
        <i/>
        <color theme="1"/>
        <sz val="10.0"/>
      </rPr>
      <t xml:space="preserve">or </t>
    </r>
    <r>
      <rPr>
        <rFont val="Lato"/>
        <color theme="1"/>
        <sz val="10.0"/>
      </rPr>
      <t>Wood square rod 5mm x 5mm - (600mm length)</t>
    </r>
  </si>
  <si>
    <t>Unit: Textiles: Waistcoats</t>
  </si>
  <si>
    <t>Fabric  (old duvet covers, charity shops etc.)</t>
  </si>
  <si>
    <t>Make miniature waistcoats</t>
  </si>
  <si>
    <r>
      <rPr>
        <rFont val="Lato"/>
        <b/>
        <i/>
        <color theme="1"/>
        <sz val="10.0"/>
      </rPr>
      <t xml:space="preserve">or </t>
    </r>
    <r>
      <rPr>
        <rFont val="Lato"/>
        <color theme="1"/>
        <sz val="10.0"/>
      </rPr>
      <t>Calico fabric sheets (A4)</t>
    </r>
  </si>
  <si>
    <r>
      <rPr>
        <rFont val="Lato"/>
        <b/>
        <i/>
        <color theme="1"/>
        <sz val="10.0"/>
      </rPr>
      <t xml:space="preserve">or </t>
    </r>
    <r>
      <rPr>
        <rFont val="Lato"/>
        <color theme="1"/>
        <sz val="10.0"/>
      </rPr>
      <t>Plastic sewing needles</t>
    </r>
  </si>
  <si>
    <t>Scrap fabric pieces</t>
  </si>
  <si>
    <r>
      <rPr>
        <rFont val="Lato"/>
        <b/>
        <i/>
        <color theme="1"/>
        <sz val="10.0"/>
      </rPr>
      <t xml:space="preserve">or </t>
    </r>
    <r>
      <rPr>
        <rFont val="Lato"/>
        <color theme="1"/>
        <sz val="10.0"/>
      </rPr>
      <t>Fabric offcuts (250g)</t>
    </r>
  </si>
  <si>
    <t>Unit: Electrical systems: Steady hand game</t>
  </si>
  <si>
    <t>Range of children's toys to support product analysis</t>
  </si>
  <si>
    <t>Non-permanent</t>
  </si>
  <si>
    <t>15m will cover 30 pupils</t>
  </si>
  <si>
    <t>(e.g. 2-pin SPST rocker switches)</t>
  </si>
  <si>
    <t>Unit: Mechanical systems: Automata</t>
  </si>
  <si>
    <t>*can also be referred to as square section timber</t>
  </si>
  <si>
    <t>Wood square rod* 10mm x 10mm - (600mm length)</t>
  </si>
  <si>
    <t>Corrugated or layered thick card</t>
  </si>
  <si>
    <r>
      <rPr>
        <rFont val="Lato"/>
        <b/>
        <i/>
        <color theme="1"/>
        <sz val="10.0"/>
      </rPr>
      <t xml:space="preserve">or </t>
    </r>
    <r>
      <rPr>
        <rFont val="Lato"/>
        <color theme="1"/>
        <sz val="10.0"/>
      </rPr>
      <t>Corrugated card sheets (A4)</t>
    </r>
  </si>
  <si>
    <r>
      <rPr>
        <rFont val="Lato"/>
        <b/>
        <i/>
        <color theme="1"/>
        <sz val="10.0"/>
      </rPr>
      <t xml:space="preserve">or </t>
    </r>
    <r>
      <rPr>
        <rFont val="Lato"/>
        <color theme="1"/>
        <sz val="10.0"/>
      </rPr>
      <t>Corrugated cardboard roll (65cm x 75m)</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</si>
</sst>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809]#,##0.00"/>
    <numFmt numFmtId="165" formatCode="_([$£-809]* #,##0.00_);_([$£-809]* \(#,##0.00\);_([$£-809]* &quot;-&quot;??_);_(@_)"/>
  </numFmts>
  <fonts count="43">
    <font>
      <sz val="10.0"/>
      <color rgb="FF000000"/>
      <name val="Arial"/>
      <scheme val="minor"/>
    </font>
    <font>
      <sz val="10.0"/>
      <color rgb="FFFFFFFF"/>
      <name val="Lato"/>
    </font>
    <font/>
    <font>
      <sz val="10.0"/>
      <color rgb="FF000000"/>
      <name val="Arial"/>
    </font>
    <font>
      <b/>
      <sz val="14.0"/>
      <color rgb="FFFFEA28"/>
      <name val="Lato"/>
    </font>
    <font>
      <sz val="11.0"/>
      <color rgb="FF000000"/>
      <name val="Lato"/>
    </font>
    <font>
      <b/>
      <sz val="12.0"/>
      <color rgb="FFFFEA28"/>
      <name val="Lato"/>
    </font>
    <font>
      <b/>
      <u/>
      <sz val="16.0"/>
      <color rgb="FF009BAF"/>
      <name val="Lato"/>
    </font>
    <font>
      <b/>
      <u/>
      <sz val="16.0"/>
      <color rgb="FF009BAF"/>
      <name val="Lato"/>
    </font>
    <font>
      <b/>
      <sz val="16.0"/>
      <color rgb="FF009BAF"/>
      <name val="Lato"/>
    </font>
    <font>
      <b/>
      <sz val="11.0"/>
      <color theme="1"/>
      <name val="Lato"/>
    </font>
    <font>
      <sz val="11.0"/>
      <color theme="1"/>
      <name val="Lato"/>
    </font>
    <font>
      <b/>
      <u/>
      <sz val="22.0"/>
      <color rgb="FF009CAF"/>
      <name val="Lato"/>
    </font>
    <font>
      <b/>
      <u/>
      <sz val="22.0"/>
      <color rgb="FF009CAF"/>
      <name val="Lato"/>
    </font>
    <font>
      <b/>
      <u/>
      <sz val="14.0"/>
      <color rgb="FF009CAF"/>
      <name val="Arial"/>
    </font>
    <font>
      <sz val="10.0"/>
      <color rgb="FF000000"/>
      <name val="Lato"/>
    </font>
    <font>
      <b/>
      <sz val="10.0"/>
      <color rgb="FF009BAF"/>
      <name val="Lato"/>
    </font>
    <font>
      <sz val="10.0"/>
      <color theme="1"/>
      <name val="Lato"/>
    </font>
    <font>
      <sz val="10.0"/>
      <color rgb="FF1A1A1A"/>
      <name val="Lato"/>
    </font>
    <font>
      <color theme="1"/>
      <name val="Arial"/>
      <scheme val="minor"/>
    </font>
    <font>
      <color theme="1"/>
      <name val="Lato"/>
    </font>
    <font>
      <color rgb="FF000000"/>
      <name val="Lato"/>
    </font>
    <font>
      <b/>
      <sz val="10.0"/>
      <color theme="1"/>
      <name val="Lato"/>
    </font>
    <font>
      <b/>
      <sz val="12.0"/>
      <color rgb="FFFFFFFF"/>
      <name val="Lato"/>
    </font>
    <font>
      <i/>
      <sz val="10.0"/>
      <color theme="1"/>
      <name val="Lato"/>
    </font>
    <font>
      <sz val="10.0"/>
      <color rgb="FF141414"/>
      <name val="Lato"/>
    </font>
    <font>
      <b/>
      <sz val="11.0"/>
      <color rgb="FF009BAF"/>
      <name val="Lato"/>
    </font>
    <font>
      <sz val="10.0"/>
      <color rgb="FF666666"/>
      <name val="Lato"/>
    </font>
    <font>
      <b/>
      <i/>
      <sz val="10.0"/>
      <color theme="1"/>
      <name val="Lato"/>
    </font>
    <font>
      <i/>
      <sz val="10.0"/>
      <color rgb="FF000000"/>
      <name val="Lato"/>
    </font>
    <font>
      <b/>
      <sz val="12.0"/>
      <color rgb="FF009BAF"/>
      <name val="Lato"/>
    </font>
    <font>
      <sz val="11.0"/>
      <color rgb="FF000000"/>
      <name val="Arial"/>
    </font>
    <font>
      <b/>
      <u/>
      <sz val="11.0"/>
      <color rgb="FFFFFFFF"/>
      <name val="Lato"/>
    </font>
    <font>
      <b/>
      <i/>
      <sz val="10.0"/>
      <color rgb="FF000000"/>
      <name val="Lato"/>
    </font>
    <font>
      <sz val="12.0"/>
      <color rgb="FF000000"/>
      <name val="Arial"/>
    </font>
    <font>
      <b/>
      <sz val="12.0"/>
      <color rgb="FF000000"/>
      <name val="Arial"/>
    </font>
    <font>
      <b/>
      <sz val="9.0"/>
      <color rgb="FF009BAF"/>
      <name val="Lato"/>
    </font>
    <font>
      <i/>
      <sz val="10.0"/>
      <color rgb="FF1A1A1A"/>
      <name val="Lato"/>
    </font>
    <font>
      <i/>
      <color theme="1"/>
      <name val="Lato"/>
    </font>
    <font>
      <i/>
      <color theme="1"/>
      <name val="Arial"/>
      <scheme val="minor"/>
    </font>
    <font>
      <b/>
      <sz val="10.0"/>
      <color rgb="FF000000"/>
      <name val="Arial"/>
    </font>
    <font>
      <sz val="10.0"/>
      <color theme="1"/>
      <name val="Verdana"/>
    </font>
    <font>
      <sz val="10.0"/>
      <color theme="1"/>
      <name val="Arial"/>
    </font>
  </fonts>
  <fills count="16">
    <fill>
      <patternFill patternType="none"/>
    </fill>
    <fill>
      <patternFill patternType="lightGray"/>
    </fill>
    <fill>
      <patternFill patternType="solid">
        <fgColor rgb="FF009BAF"/>
        <bgColor rgb="FF009BAF"/>
      </patternFill>
    </fill>
    <fill>
      <patternFill patternType="solid">
        <fgColor rgb="FFFFFFFF"/>
        <bgColor rgb="FFFFFFFF"/>
      </patternFill>
    </fill>
    <fill>
      <patternFill patternType="solid">
        <fgColor rgb="FFE0F2F6"/>
        <bgColor rgb="FFE0F2F6"/>
      </patternFill>
    </fill>
    <fill>
      <patternFill patternType="solid">
        <fgColor rgb="FFFFEA28"/>
        <bgColor rgb="FFFFEA28"/>
      </patternFill>
    </fill>
    <fill>
      <patternFill patternType="solid">
        <fgColor rgb="FFF3F3F3"/>
        <bgColor rgb="FFF3F3F3"/>
      </patternFill>
    </fill>
    <fill>
      <patternFill patternType="solid">
        <fgColor rgb="FFEEF1F1"/>
        <bgColor rgb="FFEEF1F1"/>
      </patternFill>
    </fill>
    <fill>
      <patternFill patternType="solid">
        <fgColor rgb="FFEFEFEF"/>
        <bgColor rgb="FFEFEFEF"/>
      </patternFill>
    </fill>
    <fill>
      <patternFill patternType="solid">
        <fgColor rgb="FFD0EAF0"/>
        <bgColor rgb="FFD0EAF0"/>
      </patternFill>
    </fill>
    <fill>
      <patternFill patternType="solid">
        <fgColor rgb="FFFFE3EE"/>
        <bgColor rgb="FFFFE3EE"/>
      </patternFill>
    </fill>
    <fill>
      <patternFill patternType="solid">
        <fgColor rgb="FF46BDC6"/>
        <bgColor rgb="FF46BDC6"/>
      </patternFill>
    </fill>
    <fill>
      <patternFill patternType="solid">
        <fgColor rgb="FFFEFEFE"/>
        <bgColor rgb="FFFEFEFE"/>
      </patternFill>
    </fill>
    <fill>
      <patternFill patternType="solid">
        <fgColor rgb="FFE8E8E8"/>
        <bgColor rgb="FFE8E8E8"/>
      </patternFill>
    </fill>
    <fill>
      <patternFill patternType="solid">
        <fgColor rgb="FFFFF2CC"/>
        <bgColor rgb="FFFFF2CC"/>
      </patternFill>
    </fill>
    <fill>
      <patternFill patternType="solid">
        <fgColor rgb="FFFFB990"/>
        <bgColor rgb="FFFFB990"/>
      </patternFill>
    </fill>
  </fills>
  <borders count="35">
    <border/>
    <border>
      <left style="thin">
        <color rgb="FFB7B7B7"/>
      </left>
      <top style="thin">
        <color rgb="FFB7B7B7"/>
      </top>
      <bottom style="thin">
        <color rgb="FFB7B7B7"/>
      </bottom>
    </border>
    <border>
      <top style="thin">
        <color rgb="FFB7B7B7"/>
      </top>
      <bottom style="thin">
        <color rgb="FFB7B7B7"/>
      </bottom>
    </border>
    <border>
      <right style="thin">
        <color rgb="FFB7B7B7"/>
      </right>
      <top style="thin">
        <color rgb="FFB7B7B7"/>
      </top>
      <bottom style="thin">
        <color rgb="FFB7B7B7"/>
      </bottom>
    </border>
    <border>
      <left/>
      <right/>
      <top/>
      <bottom/>
    </border>
    <border>
      <left style="thin">
        <color rgb="FFB7B7B7"/>
      </left>
      <right style="thin">
        <color rgb="FFB7B7B7"/>
      </right>
      <top style="thin">
        <color rgb="FFB7B7B7"/>
      </top>
      <bottom style="thin">
        <color rgb="FFB7B7B7"/>
      </bottom>
    </border>
    <border>
      <left style="thin">
        <color rgb="FFB7B7B7"/>
      </left>
      <right style="thin">
        <color rgb="FFB7B7B7"/>
      </right>
      <top style="thin">
        <color rgb="FFB7B7B7"/>
      </top>
    </border>
    <border>
      <left style="thin">
        <color rgb="FFB7B7B7"/>
      </left>
      <right style="thin">
        <color rgb="FFB7B7B7"/>
      </right>
      <bottom style="thin">
        <color rgb="FFB7B7B7"/>
      </bottom>
    </border>
    <border>
      <left style="thin">
        <color rgb="FFB7B7B7"/>
      </left>
      <top style="thin">
        <color rgb="FFB7B7B7"/>
      </top>
    </border>
    <border>
      <right style="thin">
        <color rgb="FFB7B7B7"/>
      </right>
      <top style="thin">
        <color rgb="FFB7B7B7"/>
      </top>
    </border>
    <border>
      <left style="thin">
        <color rgb="FFB7B7B7"/>
      </left>
    </border>
    <border>
      <right style="thin">
        <color rgb="FFB7B7B7"/>
      </right>
    </border>
    <border>
      <top style="thin">
        <color rgb="FFB7B7B7"/>
      </top>
    </border>
    <border>
      <left style="thin">
        <color rgb="FFB7B7B7"/>
      </left>
      <bottom style="thin">
        <color rgb="FFB7B7B7"/>
      </bottom>
    </border>
    <border>
      <bottom style="thin">
        <color rgb="FFB7B7B7"/>
      </bottom>
    </border>
    <border>
      <right style="thin">
        <color rgb="FFB7B7B7"/>
      </right>
      <bottom style="thin">
        <color rgb="FFB7B7B7"/>
      </bottom>
    </border>
    <border>
      <left style="thin">
        <color rgb="FFB7B7B7"/>
      </left>
      <right style="thin">
        <color rgb="FFB7B7B7"/>
      </right>
    </border>
    <border>
      <left style="thin">
        <color rgb="FFB7B7B7"/>
      </left>
      <right style="thin">
        <color rgb="FFB7B7B7"/>
      </right>
      <top style="thin">
        <color rgb="FFB7B7B7"/>
      </top>
      <bottom/>
    </border>
    <border>
      <left style="thin">
        <color rgb="FFC5C5C5"/>
      </left>
      <top style="thin">
        <color rgb="FFC5C5C5"/>
      </top>
      <bottom style="thin">
        <color rgb="FFC5C5C5"/>
      </bottom>
    </border>
    <border>
      <top style="thin">
        <color rgb="FFC5C5C5"/>
      </top>
      <bottom style="thin">
        <color rgb="FFC5C5C5"/>
      </bottom>
    </border>
    <border>
      <right style="thin">
        <color rgb="FFC5C5C5"/>
      </right>
      <top style="thin">
        <color rgb="FFC5C5C5"/>
      </top>
      <bottom style="thin">
        <color rgb="FFC5C5C5"/>
      </bottom>
    </border>
    <border>
      <left style="thin">
        <color rgb="FFC5C5C5"/>
      </left>
      <top style="thin">
        <color rgb="FFC5C5C5"/>
      </top>
    </border>
    <border>
      <right style="thin">
        <color rgb="FFC5C5C5"/>
      </right>
      <top style="thin">
        <color rgb="FFC5C5C5"/>
      </top>
    </border>
    <border>
      <left style="thin">
        <color rgb="FFC5C5C5"/>
      </left>
      <right style="thin">
        <color rgb="FFC5C5C5"/>
      </right>
      <top style="thin">
        <color rgb="FFC5C5C5"/>
      </top>
      <bottom style="thin">
        <color rgb="FFC5C5C5"/>
      </bottom>
    </border>
    <border>
      <left style="thin">
        <color rgb="FFC5C5C5"/>
      </left>
    </border>
    <border>
      <right style="thin">
        <color rgb="FFC5C5C5"/>
      </right>
    </border>
    <border>
      <top style="thin">
        <color rgb="FFC5C5C5"/>
      </top>
    </border>
    <border>
      <left style="thin">
        <color rgb="FFC5C5C5"/>
      </left>
      <bottom style="thin">
        <color rgb="FFC5C5C5"/>
      </bottom>
    </border>
    <border>
      <bottom style="thin">
        <color rgb="FFC5C5C5"/>
      </bottom>
    </border>
    <border>
      <right style="thin">
        <color rgb="FFC5C5C5"/>
      </right>
      <bottom style="thin">
        <color rgb="FFC5C5C5"/>
      </bottom>
    </border>
    <border>
      <left style="thin">
        <color rgb="FFB7B7B7"/>
      </left>
      <right style="thin">
        <color rgb="FFB7B7B7"/>
      </right>
      <top/>
      <bottom style="thin">
        <color rgb="FFB7B7B7"/>
      </bottom>
    </border>
    <border>
      <left style="thin">
        <color rgb="FFB7B7B7"/>
      </left>
      <top/>
      <bottom style="thin">
        <color rgb="FFB7B7B7"/>
      </bottom>
    </border>
    <border>
      <top/>
      <bottom style="thin">
        <color rgb="FFB7B7B7"/>
      </bottom>
    </border>
    <border>
      <right style="thin">
        <color rgb="FFB7B7B7"/>
      </right>
      <top/>
      <bottom style="thin">
        <color rgb="FFB7B7B7"/>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89">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Font="1"/>
    <xf borderId="1" fillId="2" fontId="4" numFmtId="0" xfId="0" applyAlignment="1" applyBorder="1" applyFont="1">
      <alignment horizontal="center" vertical="center"/>
    </xf>
    <xf borderId="1" fillId="3" fontId="5" numFmtId="0" xfId="0" applyAlignment="1" applyBorder="1" applyFill="1" applyFont="1">
      <alignment horizontal="center" shrinkToFit="0" vertical="center" wrapText="1"/>
    </xf>
    <xf borderId="1" fillId="2" fontId="6" numFmtId="0" xfId="0" applyAlignment="1" applyBorder="1" applyFont="1">
      <alignment horizontal="center" shrinkToFit="0" vertical="center" wrapText="1"/>
    </xf>
    <xf borderId="1" fillId="4" fontId="7" numFmtId="0" xfId="0" applyAlignment="1" applyBorder="1" applyFill="1" applyFont="1">
      <alignment horizontal="center" vertical="center"/>
    </xf>
    <xf borderId="1" fillId="4" fontId="5" numFmtId="0" xfId="0" applyAlignment="1" applyBorder="1" applyFont="1">
      <alignment horizontal="left" shrinkToFit="0" vertical="center" wrapText="1"/>
    </xf>
    <xf borderId="1" fillId="0" fontId="8" numFmtId="0" xfId="0" applyAlignment="1" applyBorder="1" applyFont="1">
      <alignment horizontal="center" vertical="center"/>
    </xf>
    <xf borderId="1" fillId="0" fontId="5" numFmtId="0" xfId="0" applyAlignment="1" applyBorder="1" applyFont="1">
      <alignment horizontal="left" shrinkToFit="0" vertical="center" wrapText="1"/>
    </xf>
    <xf borderId="1" fillId="4" fontId="9" numFmtId="0" xfId="0" applyAlignment="1" applyBorder="1" applyFont="1">
      <alignment horizontal="center" vertical="center"/>
    </xf>
    <xf borderId="1" fillId="0" fontId="9" numFmtId="0" xfId="0" applyAlignment="1" applyBorder="1" applyFont="1">
      <alignment horizontal="center" vertical="center"/>
    </xf>
    <xf borderId="1" fillId="0" fontId="10" numFmtId="0" xfId="0" applyAlignment="1" applyBorder="1" applyFont="1">
      <alignment horizontal="center" shrinkToFit="0" vertical="center" wrapText="1"/>
    </xf>
    <xf borderId="1" fillId="0" fontId="11" numFmtId="0" xfId="0" applyAlignment="1" applyBorder="1" applyFont="1">
      <alignment horizontal="center" shrinkToFit="0" vertical="center" wrapText="1"/>
    </xf>
    <xf borderId="1" fillId="0" fontId="12" numFmtId="0" xfId="0" applyAlignment="1" applyBorder="1" applyFont="1">
      <alignment horizontal="center" vertical="center"/>
    </xf>
    <xf borderId="1" fillId="4" fontId="13" numFmtId="0" xfId="0" applyAlignment="1" applyBorder="1" applyFont="1">
      <alignment horizontal="center" vertical="center"/>
    </xf>
    <xf borderId="1" fillId="0" fontId="14" numFmtId="0" xfId="0" applyAlignment="1" applyBorder="1" applyFont="1">
      <alignment horizontal="center" vertical="center"/>
    </xf>
    <xf borderId="4" fillId="3" fontId="3" numFmtId="0" xfId="0" applyBorder="1" applyFont="1"/>
    <xf borderId="1" fillId="3" fontId="15" numFmtId="0" xfId="0" applyAlignment="1" applyBorder="1" applyFont="1">
      <alignment horizontal="center" shrinkToFit="0" vertical="center" wrapText="1"/>
    </xf>
    <xf borderId="5" fillId="0" fontId="16" numFmtId="0" xfId="0" applyBorder="1" applyFont="1"/>
    <xf borderId="5" fillId="5" fontId="16" numFmtId="164" xfId="0" applyBorder="1" applyFill="1" applyFont="1" applyNumberFormat="1"/>
    <xf borderId="5" fillId="5" fontId="16" numFmtId="0" xfId="0" applyBorder="1" applyFont="1"/>
    <xf borderId="5" fillId="0" fontId="17" numFmtId="0" xfId="0" applyBorder="1" applyFont="1"/>
    <xf borderId="5" fillId="0" fontId="17" numFmtId="165" xfId="0" applyBorder="1" applyFont="1" applyNumberFormat="1"/>
    <xf borderId="5" fillId="0" fontId="15" numFmtId="0" xfId="0" applyAlignment="1" applyBorder="1" applyFont="1">
      <alignment readingOrder="0"/>
    </xf>
    <xf borderId="5" fillId="0" fontId="15" numFmtId="0" xfId="0" applyBorder="1" applyFont="1"/>
    <xf borderId="5" fillId="0" fontId="17" numFmtId="0" xfId="0" applyAlignment="1" applyBorder="1" applyFont="1">
      <alignment shrinkToFit="0" wrapText="1"/>
    </xf>
    <xf borderId="5" fillId="0" fontId="17" numFmtId="0" xfId="0" applyAlignment="1" applyBorder="1" applyFont="1">
      <alignment readingOrder="0"/>
    </xf>
    <xf borderId="5" fillId="0" fontId="17" numFmtId="165" xfId="0" applyAlignment="1" applyBorder="1" applyFont="1" applyNumberFormat="1">
      <alignment horizontal="right"/>
    </xf>
    <xf borderId="5" fillId="0" fontId="17" numFmtId="1" xfId="0" applyAlignment="1" applyBorder="1" applyFont="1" applyNumberFormat="1">
      <alignment horizontal="right"/>
    </xf>
    <xf borderId="6" fillId="0" fontId="17" numFmtId="0" xfId="0" applyBorder="1" applyFont="1"/>
    <xf borderId="6" fillId="0" fontId="17" numFmtId="165" xfId="0" applyBorder="1" applyFont="1" applyNumberFormat="1"/>
    <xf borderId="5" fillId="0" fontId="17" numFmtId="0" xfId="0" applyBorder="1" applyFont="1"/>
    <xf borderId="5" fillId="0" fontId="17" numFmtId="165" xfId="0" applyBorder="1" applyFont="1" applyNumberFormat="1"/>
    <xf borderId="5" fillId="6" fontId="17" numFmtId="0" xfId="0" applyBorder="1" applyFill="1" applyFont="1"/>
    <xf borderId="5" fillId="6" fontId="17" numFmtId="165" xfId="0" applyBorder="1" applyFont="1" applyNumberFormat="1"/>
    <xf borderId="5" fillId="7" fontId="17" numFmtId="0" xfId="0" applyAlignment="1" applyBorder="1" applyFill="1" applyFont="1">
      <alignment vertical="center"/>
    </xf>
    <xf borderId="5" fillId="0" fontId="17" numFmtId="0" xfId="0" applyAlignment="1" applyBorder="1" applyFont="1">
      <alignment vertical="center"/>
    </xf>
    <xf borderId="5" fillId="3" fontId="15" numFmtId="165" xfId="0" applyAlignment="1" applyBorder="1" applyFont="1" applyNumberFormat="1">
      <alignment horizontal="center" vertical="center"/>
    </xf>
    <xf borderId="5" fillId="3" fontId="15" numFmtId="0" xfId="0" applyAlignment="1" applyBorder="1" applyFont="1">
      <alignment horizontal="right" vertical="center"/>
    </xf>
    <xf borderId="5" fillId="7" fontId="15" numFmtId="165" xfId="0" applyAlignment="1" applyBorder="1" applyFont="1" applyNumberFormat="1">
      <alignment horizontal="center" vertical="center"/>
    </xf>
    <xf borderId="5" fillId="7" fontId="15" numFmtId="0" xfId="0" applyAlignment="1" applyBorder="1" applyFont="1">
      <alignment horizontal="right" vertical="center"/>
    </xf>
    <xf borderId="5" fillId="0" fontId="15" numFmtId="165" xfId="0" applyAlignment="1" applyBorder="1" applyFont="1" applyNumberFormat="1">
      <alignment horizontal="center" vertical="center"/>
    </xf>
    <xf borderId="5" fillId="0" fontId="15" numFmtId="0" xfId="0" applyAlignment="1" applyBorder="1" applyFont="1">
      <alignment horizontal="right" vertical="center"/>
    </xf>
    <xf borderId="5" fillId="3" fontId="18" numFmtId="0" xfId="0" applyAlignment="1" applyBorder="1" applyFont="1">
      <alignment vertical="center"/>
    </xf>
    <xf borderId="6" fillId="6" fontId="18" numFmtId="0" xfId="0" applyAlignment="1" applyBorder="1" applyFont="1">
      <alignment readingOrder="0"/>
    </xf>
    <xf borderId="6" fillId="7" fontId="15" numFmtId="165" xfId="0" applyAlignment="1" applyBorder="1" applyFont="1" applyNumberFormat="1">
      <alignment horizontal="center" vertical="center"/>
    </xf>
    <xf borderId="6" fillId="7" fontId="15" numFmtId="0" xfId="0" applyAlignment="1" applyBorder="1" applyFont="1">
      <alignment horizontal="right" vertical="center"/>
    </xf>
    <xf borderId="5" fillId="3" fontId="18" numFmtId="0" xfId="0" applyAlignment="1" applyBorder="1" applyFont="1">
      <alignment readingOrder="0"/>
    </xf>
    <xf borderId="5" fillId="3" fontId="15" numFmtId="165" xfId="0" applyAlignment="1" applyBorder="1" applyFont="1" applyNumberFormat="1">
      <alignment horizontal="center" readingOrder="0" vertical="center"/>
    </xf>
    <xf borderId="5" fillId="3" fontId="15" numFmtId="0" xfId="0" applyAlignment="1" applyBorder="1" applyFont="1">
      <alignment horizontal="right" readingOrder="0" vertical="center"/>
    </xf>
    <xf borderId="0" fillId="3" fontId="3" numFmtId="0" xfId="0" applyFont="1"/>
    <xf borderId="5" fillId="6" fontId="19" numFmtId="0" xfId="0" applyAlignment="1" applyBorder="1" applyFont="1">
      <alignment readingOrder="0"/>
    </xf>
    <xf borderId="5" fillId="6" fontId="15" numFmtId="165" xfId="0" applyAlignment="1" applyBorder="1" applyFont="1" applyNumberFormat="1">
      <alignment horizontal="center" readingOrder="0" vertical="center"/>
    </xf>
    <xf borderId="5" fillId="0" fontId="19" numFmtId="0" xfId="0" applyAlignment="1" applyBorder="1" applyFont="1">
      <alignment readingOrder="0"/>
    </xf>
    <xf borderId="5" fillId="0" fontId="15" numFmtId="165" xfId="0" applyAlignment="1" applyBorder="1" applyFont="1" applyNumberFormat="1">
      <alignment horizontal="center" readingOrder="0" vertical="center"/>
    </xf>
    <xf borderId="5" fillId="0" fontId="20" numFmtId="0" xfId="0" applyBorder="1" applyFont="1"/>
    <xf borderId="7" fillId="6" fontId="20" numFmtId="0" xfId="0" applyAlignment="1" applyBorder="1" applyFont="1">
      <alignment readingOrder="0"/>
    </xf>
    <xf borderId="7" fillId="0" fontId="20" numFmtId="0" xfId="0" applyBorder="1" applyFont="1"/>
    <xf borderId="7" fillId="6" fontId="20" numFmtId="0" xfId="0" applyBorder="1" applyFont="1"/>
    <xf borderId="7" fillId="0" fontId="20" numFmtId="0" xfId="0" applyAlignment="1" applyBorder="1" applyFont="1">
      <alignment readingOrder="0"/>
    </xf>
    <xf borderId="5" fillId="6" fontId="21" numFmtId="0" xfId="0" applyAlignment="1" applyBorder="1" applyFont="1">
      <alignment readingOrder="0"/>
    </xf>
    <xf borderId="7" fillId="0" fontId="21" numFmtId="0" xfId="0" applyBorder="1" applyFont="1"/>
    <xf borderId="5" fillId="0" fontId="20" numFmtId="0" xfId="0" applyAlignment="1" applyBorder="1" applyFont="1">
      <alignment readingOrder="0"/>
    </xf>
    <xf borderId="7" fillId="0" fontId="20" numFmtId="0" xfId="0" applyAlignment="1" applyBorder="1" applyFont="1">
      <alignment readingOrder="0" vertical="bottom"/>
    </xf>
    <xf borderId="7" fillId="6" fontId="20" numFmtId="0" xfId="0" applyAlignment="1" applyBorder="1" applyFont="1">
      <alignment readingOrder="0" vertical="bottom"/>
    </xf>
    <xf borderId="5" fillId="3" fontId="18" numFmtId="0" xfId="0" applyAlignment="1" applyBorder="1" applyFont="1">
      <alignment readingOrder="0" vertical="center"/>
    </xf>
    <xf borderId="5" fillId="6" fontId="18" numFmtId="0" xfId="0" applyAlignment="1" applyBorder="1" applyFont="1">
      <alignment readingOrder="0" vertical="center"/>
    </xf>
    <xf borderId="5" fillId="0" fontId="18" numFmtId="0" xfId="0" applyAlignment="1" applyBorder="1" applyFont="1">
      <alignment readingOrder="0" vertical="center"/>
    </xf>
    <xf borderId="5" fillId="8" fontId="19" numFmtId="0" xfId="0" applyAlignment="1" applyBorder="1" applyFill="1" applyFont="1">
      <alignment readingOrder="0"/>
    </xf>
    <xf borderId="5" fillId="6" fontId="20" numFmtId="0" xfId="0" applyBorder="1" applyFont="1"/>
    <xf borderId="8" fillId="0" fontId="17" numFmtId="0" xfId="0" applyAlignment="1" applyBorder="1" applyFont="1">
      <alignment horizontal="center" shrinkToFit="0" vertical="center" wrapText="1"/>
    </xf>
    <xf borderId="9" fillId="0" fontId="2" numFmtId="0" xfId="0" applyBorder="1" applyFont="1"/>
    <xf borderId="1" fillId="3" fontId="17" numFmtId="0" xfId="0" applyAlignment="1" applyBorder="1" applyFont="1">
      <alignment shrinkToFit="0" vertical="center" wrapText="1"/>
    </xf>
    <xf borderId="5" fillId="5" fontId="17" numFmtId="0" xfId="0" applyAlignment="1" applyBorder="1" applyFont="1">
      <alignment vertical="center"/>
    </xf>
    <xf borderId="1" fillId="6" fontId="22" numFmtId="0" xfId="0" applyAlignment="1" applyBorder="1" applyFont="1">
      <alignment horizontal="center" shrinkToFit="0" vertical="center" wrapText="1"/>
    </xf>
    <xf borderId="10" fillId="0" fontId="2" numFmtId="0" xfId="0" applyBorder="1" applyFont="1"/>
    <xf borderId="11" fillId="0" fontId="2" numFmtId="0" xfId="0" applyBorder="1" applyFont="1"/>
    <xf borderId="1" fillId="9" fontId="17" numFmtId="0" xfId="0" applyAlignment="1" applyBorder="1" applyFill="1" applyFont="1">
      <alignment shrinkToFit="0" vertical="center" wrapText="1"/>
    </xf>
    <xf borderId="5" fillId="9" fontId="17" numFmtId="0" xfId="0" applyAlignment="1" applyBorder="1" applyFont="1">
      <alignment vertical="center"/>
    </xf>
    <xf borderId="8" fillId="10" fontId="22" numFmtId="0" xfId="0" applyAlignment="1" applyBorder="1" applyFill="1" applyFon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8" fillId="3" fontId="17" numFmtId="0" xfId="0" applyAlignment="1" applyBorder="1" applyFont="1">
      <alignment horizontal="center" shrinkToFit="0" vertical="center" wrapText="1"/>
    </xf>
    <xf borderId="1" fillId="11" fontId="23" numFmtId="0" xfId="0" applyAlignment="1" applyBorder="1" applyFill="1" applyFont="1">
      <alignment horizontal="center" vertical="center"/>
    </xf>
    <xf borderId="5" fillId="0" fontId="16" numFmtId="0" xfId="0" applyAlignment="1" applyBorder="1" applyFont="1">
      <alignment vertical="center"/>
    </xf>
    <xf borderId="5" fillId="0" fontId="24" numFmtId="0" xfId="0" applyAlignment="1" applyBorder="1" applyFont="1">
      <alignment vertical="center"/>
    </xf>
    <xf borderId="5" fillId="5" fontId="17" numFmtId="0" xfId="0" applyAlignment="1" applyBorder="1" applyFont="1">
      <alignment horizontal="right" vertical="center"/>
    </xf>
    <xf borderId="5" fillId="0" fontId="17" numFmtId="165" xfId="0" applyAlignment="1" applyBorder="1" applyFont="1" applyNumberFormat="1">
      <alignment vertical="center"/>
    </xf>
    <xf borderId="5" fillId="12" fontId="25" numFmtId="165" xfId="0" applyAlignment="1" applyBorder="1" applyFill="1" applyFont="1" applyNumberFormat="1">
      <alignment horizontal="left" vertical="center"/>
    </xf>
    <xf borderId="5" fillId="0" fontId="15" numFmtId="0" xfId="0" applyAlignment="1" applyBorder="1" applyFont="1">
      <alignment vertical="center"/>
    </xf>
    <xf borderId="5" fillId="0" fontId="17" numFmtId="0" xfId="0" applyAlignment="1" applyBorder="1" applyFont="1">
      <alignment readingOrder="0" vertical="center"/>
    </xf>
    <xf borderId="5" fillId="3" fontId="15" numFmtId="1" xfId="0" applyAlignment="1" applyBorder="1" applyFont="1" applyNumberFormat="1">
      <alignment horizontal="right" vertical="center"/>
    </xf>
    <xf borderId="5" fillId="9" fontId="15" numFmtId="0" xfId="0" applyAlignment="1" applyBorder="1" applyFont="1">
      <alignment horizontal="center" vertical="center"/>
    </xf>
    <xf borderId="5" fillId="9" fontId="15" numFmtId="165" xfId="0" applyAlignment="1" applyBorder="1" applyFont="1" applyNumberFormat="1">
      <alignment horizontal="center" vertical="center"/>
    </xf>
    <xf borderId="1" fillId="6" fontId="15" numFmtId="0" xfId="0" applyAlignment="1" applyBorder="1" applyFont="1">
      <alignment vertical="center"/>
    </xf>
    <xf borderId="1" fillId="4" fontId="26" numFmtId="165" xfId="0" applyAlignment="1" applyBorder="1" applyFont="1" applyNumberFormat="1">
      <alignment horizontal="center" vertical="center"/>
    </xf>
    <xf borderId="5" fillId="0" fontId="27" numFmtId="0" xfId="0" applyAlignment="1" applyBorder="1" applyFont="1">
      <alignment vertical="center"/>
    </xf>
    <xf borderId="5" fillId="10" fontId="27" numFmtId="0" xfId="0" applyAlignment="1" applyBorder="1" applyFont="1">
      <alignment vertical="center"/>
    </xf>
    <xf borderId="5" fillId="10" fontId="17" numFmtId="0" xfId="0" applyAlignment="1" applyBorder="1" applyFont="1">
      <alignment vertical="center"/>
    </xf>
    <xf borderId="5" fillId="10" fontId="15" numFmtId="0" xfId="0" applyAlignment="1" applyBorder="1" applyFont="1">
      <alignment vertical="center"/>
    </xf>
    <xf borderId="5" fillId="10" fontId="15" numFmtId="165" xfId="0" applyAlignment="1" applyBorder="1" applyFont="1" applyNumberFormat="1">
      <alignment horizontal="center" vertical="center"/>
    </xf>
    <xf borderId="5" fillId="10" fontId="15" numFmtId="0" xfId="0" applyAlignment="1" applyBorder="1" applyFont="1">
      <alignment horizontal="right" vertical="center"/>
    </xf>
    <xf borderId="5" fillId="10" fontId="17" numFmtId="165" xfId="0" applyAlignment="1" applyBorder="1" applyFont="1" applyNumberFormat="1">
      <alignment vertical="center"/>
    </xf>
    <xf borderId="5" fillId="5" fontId="15" numFmtId="0" xfId="0" applyAlignment="1" applyBorder="1" applyFont="1">
      <alignment horizontal="right" vertical="center"/>
    </xf>
    <xf borderId="6" fillId="0" fontId="24" numFmtId="0" xfId="0" applyAlignment="1" applyBorder="1" applyFont="1">
      <alignment vertical="center"/>
    </xf>
    <xf borderId="7" fillId="0" fontId="2" numFmtId="0" xfId="0" applyBorder="1" applyFont="1"/>
    <xf borderId="1" fillId="4" fontId="16" numFmtId="0" xfId="0" applyAlignment="1" applyBorder="1" applyFont="1">
      <alignment horizontal="center" vertical="center"/>
    </xf>
    <xf borderId="5" fillId="3" fontId="15" numFmtId="165" xfId="0" applyAlignment="1" applyBorder="1" applyFont="1" applyNumberFormat="1">
      <alignment vertical="center"/>
    </xf>
    <xf borderId="5" fillId="3" fontId="15" numFmtId="0" xfId="0" applyAlignment="1" applyBorder="1" applyFont="1">
      <alignment vertical="center"/>
    </xf>
    <xf borderId="5" fillId="0" fontId="17" numFmtId="165" xfId="0" applyAlignment="1" applyBorder="1" applyFont="1" applyNumberFormat="1">
      <alignment horizontal="right" vertical="center"/>
    </xf>
    <xf borderId="5" fillId="10" fontId="28" numFmtId="0" xfId="0" applyAlignment="1" applyBorder="1" applyFont="1">
      <alignment vertical="center"/>
    </xf>
    <xf borderId="5" fillId="10" fontId="15" numFmtId="165" xfId="0" applyAlignment="1" applyBorder="1" applyFont="1" applyNumberFormat="1">
      <alignment vertical="center"/>
    </xf>
    <xf borderId="5" fillId="10" fontId="17" numFmtId="165" xfId="0" applyAlignment="1" applyBorder="1" applyFont="1" applyNumberFormat="1">
      <alignment horizontal="right" vertical="center"/>
    </xf>
    <xf borderId="5" fillId="10" fontId="29" numFmtId="165" xfId="0" applyAlignment="1" applyBorder="1" applyFont="1" applyNumberFormat="1">
      <alignment vertical="center"/>
    </xf>
    <xf borderId="5" fillId="0" fontId="29" numFmtId="165" xfId="0" applyAlignment="1" applyBorder="1" applyFont="1" applyNumberFormat="1">
      <alignment vertical="center"/>
    </xf>
    <xf borderId="5" fillId="5" fontId="15" numFmtId="0" xfId="0" applyAlignment="1" applyBorder="1" applyFont="1">
      <alignment vertical="center"/>
    </xf>
    <xf borderId="5" fillId="0" fontId="15" numFmtId="165" xfId="0" applyAlignment="1" applyBorder="1" applyFont="1" applyNumberFormat="1">
      <alignment vertical="center"/>
    </xf>
    <xf borderId="1" fillId="4" fontId="30" numFmtId="0" xfId="0" applyAlignment="1" applyBorder="1" applyFont="1">
      <alignment horizontal="center" vertical="center"/>
    </xf>
    <xf borderId="0" fillId="0" fontId="31" numFmtId="0" xfId="0" applyAlignment="1" applyFont="1">
      <alignment vertical="center"/>
    </xf>
    <xf borderId="1" fillId="2" fontId="32" numFmtId="0" xfId="0" applyAlignment="1" applyBorder="1" applyFont="1">
      <alignment readingOrder="0" vertical="center"/>
    </xf>
    <xf borderId="1" fillId="13" fontId="17" numFmtId="0" xfId="0" applyAlignment="1" applyBorder="1" applyFill="1" applyFont="1">
      <alignment horizontal="center" shrinkToFit="0" vertical="center" wrapText="1"/>
    </xf>
    <xf borderId="5" fillId="0" fontId="15" numFmtId="0" xfId="0" applyAlignment="1" applyBorder="1" applyFont="1">
      <alignment readingOrder="0" vertical="center"/>
    </xf>
    <xf borderId="5" fillId="0" fontId="25" numFmtId="165" xfId="0" applyAlignment="1" applyBorder="1" applyFont="1" applyNumberFormat="1">
      <alignment horizontal="left" vertical="center"/>
    </xf>
    <xf borderId="5" fillId="3" fontId="15" numFmtId="0" xfId="0" applyAlignment="1" applyBorder="1" applyFont="1">
      <alignment horizontal="left" vertical="center"/>
    </xf>
    <xf borderId="5" fillId="10" fontId="15" numFmtId="0" xfId="0" applyAlignment="1" applyBorder="1" applyFont="1">
      <alignment horizontal="left" vertical="center"/>
    </xf>
    <xf borderId="5" fillId="10" fontId="33" numFmtId="0" xfId="0" applyAlignment="1" applyBorder="1" applyFont="1">
      <alignment vertical="center"/>
    </xf>
    <xf borderId="5" fillId="10" fontId="15" numFmtId="0" xfId="0" applyAlignment="1" applyBorder="1" applyFont="1">
      <alignment readingOrder="0" vertical="center"/>
    </xf>
    <xf borderId="1" fillId="10" fontId="15" numFmtId="0" xfId="0" applyAlignment="1" applyBorder="1" applyFont="1">
      <alignment vertical="center"/>
    </xf>
    <xf borderId="0" fillId="0" fontId="34" numFmtId="0" xfId="0" applyFont="1"/>
    <xf borderId="0" fillId="0" fontId="35" numFmtId="0" xfId="0" applyFont="1"/>
    <xf borderId="5" fillId="0" fontId="36" numFmtId="0" xfId="0" applyAlignment="1" applyBorder="1" applyFont="1">
      <alignment vertical="center"/>
    </xf>
    <xf borderId="5" fillId="0" fontId="17" numFmtId="0" xfId="0" applyAlignment="1" applyBorder="1" applyFont="1">
      <alignment shrinkToFit="0" vertical="center" wrapText="1"/>
    </xf>
    <xf borderId="5" fillId="0" fontId="17" numFmtId="0" xfId="0" applyAlignment="1" applyBorder="1" applyFont="1">
      <alignment horizontal="right" vertical="center"/>
    </xf>
    <xf borderId="1" fillId="6" fontId="10" numFmtId="0" xfId="0" applyAlignment="1" applyBorder="1" applyFont="1">
      <alignment horizontal="center" shrinkToFit="0" vertical="center" wrapText="1"/>
    </xf>
    <xf borderId="8" fillId="14" fontId="17" numFmtId="0" xfId="0" applyAlignment="1" applyBorder="1" applyFill="1" applyFont="1">
      <alignment horizontal="center" shrinkToFit="0" vertical="center" wrapText="1"/>
    </xf>
    <xf borderId="6" fillId="14" fontId="17" numFmtId="0" xfId="0" applyAlignment="1" applyBorder="1" applyFont="1">
      <alignment horizontal="left" shrinkToFit="0" vertical="center" wrapText="1"/>
    </xf>
    <xf borderId="5" fillId="14" fontId="17" numFmtId="0" xfId="0" applyAlignment="1" applyBorder="1" applyFont="1">
      <alignment vertical="center"/>
    </xf>
    <xf borderId="5" fillId="14" fontId="17" numFmtId="165" xfId="0" applyAlignment="1" applyBorder="1" applyFont="1" applyNumberFormat="1">
      <alignment vertical="center"/>
    </xf>
    <xf borderId="16" fillId="0" fontId="2" numFmtId="0" xfId="0" applyBorder="1" applyFont="1"/>
    <xf borderId="17" fillId="10" fontId="17" numFmtId="0" xfId="0" applyAlignment="1" applyBorder="1" applyFont="1">
      <alignment shrinkToFit="0" vertical="center" wrapText="1"/>
    </xf>
    <xf borderId="6" fillId="0" fontId="28" numFmtId="0" xfId="0" applyAlignment="1" applyBorder="1" applyFont="1">
      <alignment shrinkToFit="0" vertical="center" wrapText="1"/>
    </xf>
    <xf borderId="5" fillId="14" fontId="28" numFmtId="0" xfId="0" applyAlignment="1" applyBorder="1" applyFont="1">
      <alignment vertical="center"/>
    </xf>
    <xf borderId="5" fillId="14" fontId="17" numFmtId="0" xfId="0" applyAlignment="1" applyBorder="1" applyFont="1">
      <alignment horizontal="right" vertical="center"/>
    </xf>
    <xf borderId="5" fillId="14" fontId="17" numFmtId="0" xfId="0" applyAlignment="1" applyBorder="1" applyFont="1">
      <alignment readingOrder="0" vertical="center"/>
    </xf>
    <xf borderId="6" fillId="14" fontId="28" numFmtId="0" xfId="0" applyAlignment="1" applyBorder="1" applyFont="1">
      <alignment horizontal="left" shrinkToFit="0" vertical="center" wrapText="1"/>
    </xf>
    <xf borderId="5" fillId="6" fontId="15" numFmtId="0" xfId="0" applyAlignment="1" applyBorder="1" applyFont="1">
      <alignment vertical="center"/>
    </xf>
    <xf borderId="5" fillId="6" fontId="24" numFmtId="0" xfId="0" applyAlignment="1" applyBorder="1" applyFont="1">
      <alignment vertical="center"/>
    </xf>
    <xf borderId="5" fillId="6" fontId="17" numFmtId="0" xfId="0" applyAlignment="1" applyBorder="1" applyFont="1">
      <alignment horizontal="right" vertical="center"/>
    </xf>
    <xf borderId="5" fillId="6" fontId="17" numFmtId="0" xfId="0" applyAlignment="1" applyBorder="1" applyFont="1">
      <alignment vertical="center"/>
    </xf>
    <xf borderId="5" fillId="6" fontId="17" numFmtId="165" xfId="0" applyAlignment="1" applyBorder="1" applyFont="1" applyNumberFormat="1">
      <alignment vertical="center"/>
    </xf>
    <xf borderId="5" fillId="0" fontId="28" numFmtId="0" xfId="0" applyAlignment="1" applyBorder="1" applyFont="1">
      <alignment vertical="center"/>
    </xf>
    <xf borderId="1" fillId="11" fontId="23" numFmtId="0" xfId="0" applyAlignment="1" applyBorder="1" applyFont="1">
      <alignment horizontal="center" readingOrder="0" vertical="center"/>
    </xf>
    <xf borderId="5" fillId="6" fontId="15" numFmtId="0" xfId="0" applyAlignment="1" applyBorder="1" applyFont="1">
      <alignment readingOrder="0" vertical="center"/>
    </xf>
    <xf borderId="5" fillId="6" fontId="37" numFmtId="0" xfId="0" applyAlignment="1" applyBorder="1" applyFont="1">
      <alignment readingOrder="0" vertical="center"/>
    </xf>
    <xf borderId="5" fillId="0" fontId="18" numFmtId="0" xfId="0" applyAlignment="1" applyBorder="1" applyFont="1">
      <alignment horizontal="right" readingOrder="0" vertical="center"/>
    </xf>
    <xf borderId="5" fillId="6" fontId="29" numFmtId="165" xfId="0" applyAlignment="1" applyBorder="1" applyFont="1" applyNumberFormat="1">
      <alignment readingOrder="0" vertical="center"/>
    </xf>
    <xf borderId="5" fillId="6" fontId="29" numFmtId="165" xfId="0" applyAlignment="1" applyBorder="1" applyFont="1" applyNumberFormat="1">
      <alignment vertical="center"/>
    </xf>
    <xf borderId="5" fillId="6" fontId="29" numFmtId="0" xfId="0" applyAlignment="1" applyBorder="1" applyFont="1">
      <alignment vertical="center"/>
    </xf>
    <xf borderId="5" fillId="0" fontId="15" numFmtId="165" xfId="0" applyAlignment="1" applyBorder="1" applyFont="1" applyNumberFormat="1">
      <alignment readingOrder="0" vertical="center"/>
    </xf>
    <xf borderId="5" fillId="0" fontId="15" numFmtId="0" xfId="0" applyAlignment="1" applyBorder="1" applyFont="1">
      <alignment horizontal="right" readingOrder="0" vertical="center"/>
    </xf>
    <xf borderId="5" fillId="3" fontId="17" numFmtId="165" xfId="0" applyBorder="1" applyFont="1" applyNumberFormat="1"/>
    <xf borderId="5" fillId="3" fontId="17" numFmtId="0" xfId="0" applyBorder="1" applyFont="1"/>
    <xf borderId="5" fillId="6" fontId="15" numFmtId="1" xfId="0" applyAlignment="1" applyBorder="1" applyFont="1" applyNumberFormat="1">
      <alignment vertical="center"/>
    </xf>
    <xf borderId="5" fillId="6" fontId="15" numFmtId="165" xfId="0" applyAlignment="1" applyBorder="1" applyFont="1" applyNumberFormat="1">
      <alignment vertical="center"/>
    </xf>
    <xf borderId="1" fillId="9" fontId="18" numFmtId="0" xfId="0" applyAlignment="1" applyBorder="1" applyFont="1">
      <alignment readingOrder="0" vertical="center"/>
    </xf>
    <xf borderId="5" fillId="5" fontId="15" numFmtId="1" xfId="0" applyAlignment="1" applyBorder="1" applyFont="1" applyNumberFormat="1">
      <alignment readingOrder="0" vertical="center"/>
    </xf>
    <xf borderId="5" fillId="9" fontId="15" numFmtId="165" xfId="0" applyAlignment="1" applyBorder="1" applyFont="1" applyNumberFormat="1">
      <alignment vertical="center"/>
    </xf>
    <xf borderId="5" fillId="9" fontId="15" numFmtId="0" xfId="0" applyAlignment="1" applyBorder="1" applyFont="1">
      <alignment vertical="center"/>
    </xf>
    <xf borderId="5" fillId="9" fontId="17" numFmtId="165" xfId="0" applyAlignment="1" applyBorder="1" applyFont="1" applyNumberFormat="1">
      <alignment vertical="center"/>
    </xf>
    <xf borderId="5" fillId="6" fontId="29" numFmtId="0" xfId="0" applyAlignment="1" applyBorder="1" applyFont="1">
      <alignment readingOrder="0" vertical="center"/>
    </xf>
    <xf borderId="5" fillId="6" fontId="15" numFmtId="0" xfId="0" applyAlignment="1" applyBorder="1" applyFont="1">
      <alignment horizontal="right" vertical="center"/>
    </xf>
    <xf borderId="5" fillId="6" fontId="15" numFmtId="165" xfId="0" applyAlignment="1" applyBorder="1" applyFont="1" applyNumberFormat="1">
      <alignment horizontal="center" vertical="center"/>
    </xf>
    <xf borderId="5" fillId="6" fontId="25" numFmtId="165" xfId="0" applyAlignment="1" applyBorder="1" applyFont="1" applyNumberFormat="1">
      <alignment horizontal="left" vertical="center"/>
    </xf>
    <xf borderId="0" fillId="6" fontId="3" numFmtId="0" xfId="0" applyFont="1"/>
    <xf borderId="0" fillId="6" fontId="19" numFmtId="0" xfId="0" applyFont="1"/>
    <xf borderId="5" fillId="0" fontId="18" numFmtId="0" xfId="0" applyAlignment="1" applyBorder="1" applyFont="1">
      <alignment horizontal="left" vertical="center"/>
    </xf>
    <xf borderId="6" fillId="10" fontId="17" numFmtId="0" xfId="0" applyAlignment="1" applyBorder="1" applyFont="1">
      <alignment shrinkToFit="0" vertical="center" wrapText="1"/>
    </xf>
    <xf borderId="5" fillId="14" fontId="15" numFmtId="165" xfId="0" applyAlignment="1" applyBorder="1" applyFont="1" applyNumberFormat="1">
      <alignment vertical="center"/>
    </xf>
    <xf borderId="5" fillId="14" fontId="15" numFmtId="0" xfId="0" applyAlignment="1" applyBorder="1" applyFont="1">
      <alignment horizontal="right" vertical="center"/>
    </xf>
    <xf borderId="6" fillId="3" fontId="17" numFmtId="0" xfId="0" applyAlignment="1" applyBorder="1" applyFont="1">
      <alignment shrinkToFit="0" vertical="center" wrapText="1"/>
    </xf>
    <xf borderId="5" fillId="3" fontId="17" numFmtId="0" xfId="0" applyAlignment="1" applyBorder="1" applyFont="1">
      <alignment horizontal="right" vertical="center"/>
    </xf>
    <xf borderId="5" fillId="3" fontId="17" numFmtId="0" xfId="0" applyAlignment="1" applyBorder="1" applyFont="1">
      <alignment vertical="center"/>
    </xf>
    <xf borderId="5" fillId="3" fontId="17" numFmtId="0" xfId="0" applyAlignment="1" applyBorder="1" applyFont="1">
      <alignment shrinkToFit="0" vertical="center" wrapText="1"/>
    </xf>
    <xf borderId="5" fillId="10" fontId="17" numFmtId="0" xfId="0" applyAlignment="1" applyBorder="1" applyFont="1">
      <alignment shrinkToFit="0" vertical="center" wrapText="1"/>
    </xf>
    <xf borderId="5" fillId="10" fontId="17" numFmtId="0" xfId="0" applyAlignment="1" applyBorder="1" applyFont="1">
      <alignment horizontal="right" vertical="center"/>
    </xf>
    <xf borderId="18" fillId="2" fontId="1" numFmtId="0" xfId="0" applyAlignment="1" applyBorder="1" applyFont="1">
      <alignment horizontal="center" vertical="center"/>
    </xf>
    <xf borderId="19" fillId="0" fontId="2" numFmtId="0" xfId="0" applyBorder="1" applyFont="1"/>
    <xf borderId="20" fillId="0" fontId="2" numFmtId="0" xfId="0" applyBorder="1" applyFont="1"/>
    <xf borderId="18" fillId="2" fontId="4" numFmtId="0" xfId="0" applyAlignment="1" applyBorder="1" applyFont="1">
      <alignment horizontal="center" vertical="center"/>
    </xf>
    <xf borderId="21" fillId="0" fontId="17" numFmtId="0" xfId="0" applyAlignment="1" applyBorder="1" applyFont="1">
      <alignment horizontal="center" shrinkToFit="0" vertical="center" wrapText="1"/>
    </xf>
    <xf borderId="22" fillId="0" fontId="2" numFmtId="0" xfId="0" applyBorder="1" applyFont="1"/>
    <xf borderId="18" fillId="3" fontId="17" numFmtId="0" xfId="0" applyAlignment="1" applyBorder="1" applyFont="1">
      <alignment shrinkToFit="0" vertical="center" wrapText="1"/>
    </xf>
    <xf borderId="23" fillId="5" fontId="17" numFmtId="0" xfId="0" applyAlignment="1" applyBorder="1" applyFont="1">
      <alignment vertical="center"/>
    </xf>
    <xf borderId="18" fillId="6" fontId="22" numFmtId="0" xfId="0" applyAlignment="1" applyBorder="1" applyFont="1">
      <alignment horizontal="center" shrinkToFit="0" vertical="center" wrapText="1"/>
    </xf>
    <xf borderId="24" fillId="0" fontId="2" numFmtId="0" xfId="0" applyBorder="1" applyFont="1"/>
    <xf borderId="25" fillId="0" fontId="2" numFmtId="0" xfId="0" applyBorder="1" applyFont="1"/>
    <xf borderId="18" fillId="9" fontId="17" numFmtId="0" xfId="0" applyAlignment="1" applyBorder="1" applyFont="1">
      <alignment shrinkToFit="0" vertical="center" wrapText="1"/>
    </xf>
    <xf borderId="23" fillId="9" fontId="17" numFmtId="0" xfId="0" applyAlignment="1" applyBorder="1" applyFont="1">
      <alignment vertical="center"/>
    </xf>
    <xf borderId="21" fillId="10" fontId="22"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0" fontId="2" numFmtId="0" xfId="0" applyBorder="1" applyFont="1"/>
    <xf borderId="29" fillId="0" fontId="2" numFmtId="0" xfId="0" applyBorder="1" applyFont="1"/>
    <xf borderId="21" fillId="3" fontId="17" numFmtId="0" xfId="0" applyAlignment="1" applyBorder="1" applyFont="1">
      <alignment horizontal="center" shrinkToFit="0" vertical="center" wrapText="1"/>
    </xf>
    <xf borderId="21" fillId="14" fontId="17" numFmtId="0" xfId="0" applyAlignment="1" applyBorder="1" applyFont="1">
      <alignment horizontal="center" shrinkToFit="0" vertical="center" wrapText="1"/>
    </xf>
    <xf borderId="18" fillId="11" fontId="23" numFmtId="0" xfId="0" applyAlignment="1" applyBorder="1" applyFont="1">
      <alignment horizontal="center" vertical="center"/>
    </xf>
    <xf borderId="23" fillId="0" fontId="16" numFmtId="0" xfId="0" applyAlignment="1" applyBorder="1" applyFont="1">
      <alignment vertical="center"/>
    </xf>
    <xf borderId="23" fillId="6" fontId="15" numFmtId="0" xfId="0" applyAlignment="1" applyBorder="1" applyFont="1">
      <alignment vertical="center"/>
    </xf>
    <xf borderId="23" fillId="6" fontId="24" numFmtId="0" xfId="0" applyAlignment="1" applyBorder="1" applyFont="1">
      <alignment vertical="center"/>
    </xf>
    <xf borderId="23" fillId="6" fontId="17" numFmtId="0" xfId="0" applyAlignment="1" applyBorder="1" applyFont="1">
      <alignment horizontal="right" vertical="center"/>
    </xf>
    <xf borderId="23" fillId="6" fontId="17" numFmtId="0" xfId="0" applyAlignment="1" applyBorder="1" applyFont="1">
      <alignment vertical="center"/>
    </xf>
    <xf borderId="23" fillId="6" fontId="17" numFmtId="165" xfId="0" applyAlignment="1" applyBorder="1" applyFont="1" applyNumberFormat="1">
      <alignment vertical="center"/>
    </xf>
    <xf borderId="30" fillId="14" fontId="28" numFmtId="0" xfId="0" applyAlignment="1" applyBorder="1" applyFont="1">
      <alignment vertical="center"/>
    </xf>
    <xf borderId="30" fillId="14" fontId="17" numFmtId="0" xfId="0" applyAlignment="1" applyBorder="1" applyFont="1">
      <alignment vertical="center"/>
    </xf>
    <xf borderId="30" fillId="14" fontId="17" numFmtId="165" xfId="0" applyAlignment="1" applyBorder="1" applyFont="1" applyNumberFormat="1">
      <alignment vertical="center"/>
    </xf>
    <xf borderId="5" fillId="14" fontId="15" numFmtId="0" xfId="0" applyAlignment="1" applyBorder="1" applyFont="1">
      <alignment vertical="center"/>
    </xf>
    <xf borderId="5" fillId="10" fontId="29" numFmtId="0" xfId="0" applyAlignment="1" applyBorder="1" applyFont="1">
      <alignment horizontal="left" vertical="center"/>
    </xf>
    <xf borderId="5" fillId="10" fontId="15" numFmtId="0" xfId="0" applyAlignment="1" applyBorder="1" applyFont="1">
      <alignment horizontal="right" readingOrder="0" vertical="center"/>
    </xf>
    <xf borderId="4" fillId="0" fontId="3" numFmtId="0" xfId="0" applyBorder="1" applyFont="1"/>
    <xf borderId="5" fillId="0" fontId="19" numFmtId="0" xfId="0" applyBorder="1" applyFont="1"/>
    <xf borderId="5" fillId="0" fontId="37" numFmtId="0" xfId="0" applyAlignment="1" applyBorder="1" applyFont="1">
      <alignment readingOrder="0" vertical="center"/>
    </xf>
    <xf borderId="5" fillId="0" fontId="38" numFmtId="0" xfId="0" applyAlignment="1" applyBorder="1" applyFont="1">
      <alignment readingOrder="0"/>
    </xf>
    <xf borderId="5" fillId="3" fontId="18" numFmtId="0" xfId="0" applyAlignment="1" applyBorder="1" applyFont="1">
      <alignment horizontal="right" readingOrder="0" vertical="center"/>
    </xf>
    <xf borderId="5" fillId="3" fontId="17" numFmtId="165" xfId="0" applyAlignment="1" applyBorder="1" applyFont="1" applyNumberFormat="1">
      <alignment vertical="center"/>
    </xf>
    <xf borderId="0" fillId="3" fontId="19" numFmtId="0" xfId="0" applyFont="1"/>
    <xf borderId="1" fillId="11" fontId="23" numFmtId="165" xfId="0" applyAlignment="1" applyBorder="1" applyFont="1" applyNumberFormat="1">
      <alignment horizontal="center" vertical="center"/>
    </xf>
    <xf borderId="5" fillId="5" fontId="18" numFmtId="0" xfId="0" applyAlignment="1" applyBorder="1" applyFont="1">
      <alignment readingOrder="0" vertical="center"/>
    </xf>
    <xf borderId="5" fillId="0" fontId="29" numFmtId="0" xfId="0" applyAlignment="1" applyBorder="1" applyFont="1">
      <alignment vertical="center"/>
    </xf>
    <xf borderId="5" fillId="6" fontId="24" numFmtId="0" xfId="0" applyAlignment="1" applyBorder="1" applyFont="1">
      <alignment readingOrder="0" vertical="center"/>
    </xf>
    <xf borderId="0" fillId="6" fontId="38" numFmtId="0" xfId="0" applyAlignment="1" applyFont="1">
      <alignment readingOrder="0" vertical="center"/>
    </xf>
    <xf borderId="6" fillId="6" fontId="15" numFmtId="0" xfId="0" applyAlignment="1" applyBorder="1" applyFont="1">
      <alignment horizontal="right" vertical="center"/>
    </xf>
    <xf borderId="1" fillId="0" fontId="18" numFmtId="0" xfId="0" applyAlignment="1" applyBorder="1" applyFont="1">
      <alignment readingOrder="0" vertical="center"/>
    </xf>
    <xf borderId="5" fillId="3" fontId="15" numFmtId="0" xfId="0" applyAlignment="1" applyBorder="1" applyFont="1">
      <alignment vertical="center"/>
    </xf>
    <xf borderId="3" fillId="3" fontId="15" numFmtId="165" xfId="0" applyAlignment="1" applyBorder="1" applyFont="1" applyNumberFormat="1">
      <alignment horizontal="center" vertical="center"/>
    </xf>
    <xf borderId="3" fillId="0" fontId="15" numFmtId="165" xfId="0" applyAlignment="1" applyBorder="1" applyFont="1" applyNumberFormat="1">
      <alignment horizontal="center" vertical="center"/>
    </xf>
    <xf borderId="3" fillId="0" fontId="17" numFmtId="165" xfId="0" applyAlignment="1" applyBorder="1" applyFont="1" applyNumberFormat="1">
      <alignment vertical="center"/>
    </xf>
    <xf borderId="5" fillId="0" fontId="18" numFmtId="0" xfId="0" applyAlignment="1" applyBorder="1" applyFont="1">
      <alignment readingOrder="0" vertical="center"/>
    </xf>
    <xf borderId="7" fillId="0" fontId="15" numFmtId="0" xfId="0" applyAlignment="1" applyBorder="1" applyFont="1">
      <alignment horizontal="right" readingOrder="0" vertical="center"/>
    </xf>
    <xf borderId="5" fillId="0" fontId="18" numFmtId="0" xfId="0" applyAlignment="1" applyBorder="1" applyFont="1">
      <alignment readingOrder="0" vertical="center"/>
    </xf>
    <xf borderId="5" fillId="0" fontId="20" numFmtId="0" xfId="0" applyAlignment="1" applyBorder="1" applyFont="1">
      <alignment readingOrder="0" vertical="center"/>
    </xf>
    <xf borderId="5" fillId="6" fontId="39" numFmtId="0" xfId="0" applyAlignment="1" applyBorder="1" applyFont="1">
      <alignment readingOrder="0" vertical="center"/>
    </xf>
    <xf borderId="5" fillId="0" fontId="17" numFmtId="0" xfId="0" applyAlignment="1" applyBorder="1" applyFont="1">
      <alignment vertical="center"/>
    </xf>
    <xf borderId="5" fillId="0" fontId="19" numFmtId="0" xfId="0" applyAlignment="1" applyBorder="1" applyFont="1">
      <alignment readingOrder="0" vertical="center"/>
    </xf>
    <xf borderId="5" fillId="3" fontId="15" numFmtId="165" xfId="0" applyBorder="1" applyFont="1" applyNumberFormat="1"/>
    <xf borderId="5" fillId="3" fontId="15" numFmtId="0" xfId="0" applyBorder="1" applyFont="1"/>
    <xf borderId="6" fillId="10" fontId="28" numFmtId="0" xfId="0" applyAlignment="1" applyBorder="1" applyFont="1">
      <alignment horizontal="center" shrinkToFit="0" vertical="center" wrapText="1"/>
    </xf>
    <xf borderId="5" fillId="4" fontId="17" numFmtId="0" xfId="0" applyAlignment="1" applyBorder="1" applyFont="1">
      <alignment vertical="center"/>
    </xf>
    <xf borderId="5" fillId="4" fontId="17" numFmtId="165" xfId="0" applyAlignment="1" applyBorder="1" applyFont="1" applyNumberFormat="1">
      <alignment vertical="center"/>
    </xf>
    <xf borderId="5" fillId="4" fontId="17" numFmtId="0" xfId="0" applyAlignment="1" applyBorder="1" applyFont="1">
      <alignment horizontal="right" vertical="center"/>
    </xf>
    <xf borderId="5" fillId="9" fontId="23" numFmtId="0" xfId="0" applyAlignment="1" applyBorder="1" applyFont="1">
      <alignment horizontal="center" vertical="center"/>
    </xf>
    <xf borderId="5" fillId="9" fontId="17" numFmtId="165" xfId="0" applyAlignment="1" applyBorder="1" applyFont="1" applyNumberFormat="1">
      <alignment horizontal="center" vertical="center"/>
    </xf>
    <xf borderId="6" fillId="0" fontId="16" numFmtId="0" xfId="0" applyAlignment="1" applyBorder="1" applyFont="1">
      <alignment vertical="center"/>
    </xf>
    <xf borderId="5" fillId="14" fontId="28" numFmtId="0" xfId="0" applyAlignment="1" applyBorder="1" applyFont="1">
      <alignment shrinkToFit="0" vertical="center" wrapText="1"/>
    </xf>
    <xf borderId="23" fillId="0" fontId="15" numFmtId="0" xfId="0" applyAlignment="1" applyBorder="1" applyFont="1">
      <alignment horizontal="left" vertical="center"/>
    </xf>
    <xf borderId="23" fillId="0" fontId="15" numFmtId="0" xfId="0" applyAlignment="1" applyBorder="1" applyFont="1">
      <alignment horizontal="right" vertical="center"/>
    </xf>
    <xf borderId="4" fillId="3" fontId="3" numFmtId="0" xfId="0" applyAlignment="1" applyBorder="1" applyFont="1">
      <alignment horizontal="left"/>
    </xf>
    <xf borderId="0" fillId="0" fontId="3" numFmtId="0" xfId="0" applyAlignment="1" applyFont="1">
      <alignment horizontal="left"/>
    </xf>
    <xf borderId="5" fillId="9" fontId="15" numFmtId="0" xfId="0" applyAlignment="1" applyBorder="1" applyFont="1">
      <alignment horizontal="right" vertical="center"/>
    </xf>
    <xf borderId="31" fillId="11" fontId="23" numFmtId="0" xfId="0" applyAlignment="1" applyBorder="1" applyFont="1">
      <alignment horizontal="center" vertical="center"/>
    </xf>
    <xf borderId="32" fillId="0" fontId="2" numFmtId="0" xfId="0" applyBorder="1" applyFont="1"/>
    <xf borderId="33" fillId="0" fontId="2" numFmtId="0" xfId="0" applyBorder="1" applyFont="1"/>
    <xf borderId="5" fillId="3" fontId="15" numFmtId="165" xfId="0" applyAlignment="1" applyBorder="1" applyFont="1" applyNumberFormat="1">
      <alignment horizontal="right" vertical="center"/>
    </xf>
    <xf borderId="34" fillId="0" fontId="19" numFmtId="0" xfId="0" applyBorder="1" applyFont="1"/>
    <xf borderId="34" fillId="0" fontId="20" numFmtId="0" xfId="0" applyAlignment="1" applyBorder="1" applyFont="1">
      <alignment readingOrder="0"/>
    </xf>
    <xf borderId="5" fillId="0" fontId="33" numFmtId="0" xfId="0" applyAlignment="1" applyBorder="1" applyFont="1">
      <alignment vertical="center"/>
    </xf>
    <xf borderId="5" fillId="4" fontId="17" numFmtId="0" xfId="0" applyAlignment="1" applyBorder="1" applyFont="1">
      <alignment readingOrder="0" vertical="center"/>
    </xf>
    <xf borderId="5" fillId="10" fontId="18" numFmtId="0" xfId="0" applyAlignment="1" applyBorder="1" applyFont="1">
      <alignment readingOrder="0" vertical="center"/>
    </xf>
    <xf borderId="5" fillId="10" fontId="37" numFmtId="0" xfId="0" applyAlignment="1" applyBorder="1" applyFont="1">
      <alignment readingOrder="0" vertical="center"/>
    </xf>
    <xf borderId="5" fillId="10" fontId="25" numFmtId="165" xfId="0" applyAlignment="1" applyBorder="1" applyFont="1" applyNumberFormat="1">
      <alignment horizontal="left" vertical="center"/>
    </xf>
    <xf borderId="4" fillId="6" fontId="3" numFmtId="0" xfId="0" applyBorder="1" applyFont="1"/>
    <xf borderId="0" fillId="0" fontId="40" numFmtId="0" xfId="0" applyFont="1"/>
    <xf borderId="5" fillId="0" fontId="15" numFmtId="165" xfId="0" applyBorder="1" applyFont="1" applyNumberFormat="1"/>
    <xf borderId="5" fillId="0" fontId="15" numFmtId="0" xfId="0" applyBorder="1" applyFont="1"/>
    <xf borderId="5" fillId="0" fontId="17" numFmtId="0" xfId="0" applyAlignment="1" applyBorder="1" applyFont="1">
      <alignment horizontal="left" vertical="center"/>
    </xf>
    <xf borderId="0" fillId="10" fontId="19" numFmtId="0" xfId="0" applyFont="1"/>
    <xf borderId="5" fillId="10" fontId="15" numFmtId="165" xfId="0" applyAlignment="1" applyBorder="1" applyFont="1" applyNumberFormat="1">
      <alignment horizontal="right" vertical="center"/>
    </xf>
    <xf borderId="5" fillId="14" fontId="15" numFmtId="165" xfId="0" applyAlignment="1" applyBorder="1" applyFont="1" applyNumberFormat="1">
      <alignment horizontal="center" vertical="center"/>
    </xf>
    <xf borderId="5" fillId="14" fontId="41" numFmtId="165" xfId="0" applyAlignment="1" applyBorder="1" applyFont="1" applyNumberFormat="1">
      <alignment vertical="center"/>
    </xf>
    <xf borderId="5" fillId="10" fontId="41" numFmtId="165" xfId="0" applyAlignment="1" applyBorder="1" applyFont="1" applyNumberFormat="1">
      <alignment vertical="center"/>
    </xf>
    <xf borderId="5" fillId="10" fontId="17" numFmtId="165" xfId="0" applyAlignment="1" applyBorder="1" applyFont="1" applyNumberFormat="1">
      <alignment horizontal="center" vertical="center"/>
    </xf>
    <xf borderId="4" fillId="3" fontId="42" numFmtId="0" xfId="0" applyBorder="1" applyFont="1"/>
    <xf borderId="1" fillId="15" fontId="15" numFmtId="0" xfId="0" applyAlignment="1" applyBorder="1" applyFill="1" applyFont="1">
      <alignment horizontal="left" vertical="center"/>
    </xf>
    <xf borderId="5" fillId="10" fontId="24" numFmtId="0" xfId="0" applyAlignment="1" applyBorder="1" applyFont="1">
      <alignment vertical="center"/>
    </xf>
    <xf borderId="5" fillId="14" fontId="15" numFmtId="0" xfId="0" applyAlignment="1" applyBorder="1" applyFont="1">
      <alignment horizontal="center" vertical="center"/>
    </xf>
  </cellXfs>
  <cellStyles count="1">
    <cellStyle xfId="0" name="Normal" builtinId="0"/>
  </cellStyles>
  <dxfs count="3">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1">
    <tableStyle count="2" pivot="0" name="Reference price sheet-style">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5:C266" displayName="Table_1" id="1">
  <tableColumns count="3">
    <tableColumn name="Column1" id="1"/>
    <tableColumn name="Column2" id="2"/>
    <tableColumn name="Column3" id="3"/>
  </tableColumns>
  <tableStyleInfo name="Reference price sheet-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1A1A1A"/>
      </a:dk1>
      <a:lt1>
        <a:srgbClr val="EEF1F1"/>
      </a:lt1>
      <a:dk2>
        <a:srgbClr val="1A1A1A"/>
      </a:dk2>
      <a:lt2>
        <a:srgbClr val="EEF1F1"/>
      </a:lt2>
      <a:accent1>
        <a:srgbClr val="1A9988"/>
      </a:accent1>
      <a:accent2>
        <a:srgbClr val="2D729D"/>
      </a:accent2>
      <a:accent3>
        <a:srgbClr val="1F3E78"/>
      </a:accent3>
      <a:accent4>
        <a:srgbClr val="EB5600"/>
      </a:accent4>
      <a:accent5>
        <a:srgbClr val="FF99AC"/>
      </a:accent5>
      <a:accent6>
        <a:srgbClr val="FFD4B8"/>
      </a:accent6>
      <a:hlink>
        <a:srgbClr val="1F3E78"/>
      </a:hlink>
      <a:folHlink>
        <a:srgbClr val="1F3E78"/>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kapowprimary.com/subjects/design-technology/teaching-support-materials/"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kapowprimary.com/blog/how-to-approach-the-new-digital-world-units-in-design-and-technology/"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5" width="12.0"/>
    <col customWidth="1" min="6" max="10" width="15.38"/>
    <col customWidth="1" min="11" max="26" width="14.38"/>
  </cols>
  <sheetData>
    <row r="1" ht="42.75" customHeight="1">
      <c r="A1" s="1" t="s">
        <v>0</v>
      </c>
      <c r="B1" s="2"/>
      <c r="C1" s="2"/>
      <c r="D1" s="2"/>
      <c r="E1" s="2"/>
      <c r="F1" s="2"/>
      <c r="G1" s="2"/>
      <c r="H1" s="2"/>
      <c r="I1" s="2"/>
      <c r="J1" s="3"/>
      <c r="K1" s="4"/>
      <c r="L1" s="4"/>
      <c r="M1" s="4"/>
      <c r="N1" s="4"/>
      <c r="O1" s="4"/>
      <c r="P1" s="4"/>
      <c r="Q1" s="4"/>
      <c r="R1" s="4"/>
    </row>
    <row r="2" ht="27.75" customHeight="1">
      <c r="A2" s="5" t="s">
        <v>1</v>
      </c>
      <c r="B2" s="2"/>
      <c r="C2" s="2"/>
      <c r="D2" s="2"/>
      <c r="E2" s="2"/>
      <c r="F2" s="2"/>
      <c r="G2" s="2"/>
      <c r="H2" s="2"/>
      <c r="I2" s="2"/>
      <c r="J2" s="3"/>
      <c r="K2" s="4"/>
      <c r="L2" s="4"/>
      <c r="M2" s="4"/>
      <c r="N2" s="4"/>
      <c r="O2" s="4"/>
      <c r="P2" s="4"/>
      <c r="Q2" s="4"/>
      <c r="R2" s="4"/>
    </row>
    <row r="3" ht="151.5" customHeight="1">
      <c r="A3" s="6" t="s">
        <v>2</v>
      </c>
      <c r="B3" s="2"/>
      <c r="C3" s="2"/>
      <c r="D3" s="2"/>
      <c r="E3" s="2"/>
      <c r="F3" s="2"/>
      <c r="G3" s="2"/>
      <c r="H3" s="2"/>
      <c r="I3" s="2"/>
      <c r="J3" s="3"/>
      <c r="K3" s="4"/>
      <c r="L3" s="4"/>
      <c r="M3" s="4"/>
      <c r="N3" s="4"/>
      <c r="O3" s="4"/>
      <c r="P3" s="4"/>
      <c r="Q3" s="4"/>
      <c r="R3" s="4"/>
    </row>
    <row r="4" ht="31.5" customHeight="1">
      <c r="A4" s="7" t="s">
        <v>3</v>
      </c>
      <c r="B4" s="2"/>
      <c r="C4" s="2"/>
      <c r="D4" s="2"/>
      <c r="E4" s="2"/>
      <c r="F4" s="2"/>
      <c r="G4" s="2"/>
      <c r="H4" s="2"/>
      <c r="I4" s="2"/>
      <c r="J4" s="3"/>
      <c r="K4" s="4"/>
      <c r="L4" s="4"/>
      <c r="M4" s="4"/>
      <c r="N4" s="4"/>
      <c r="O4" s="4"/>
      <c r="P4" s="4"/>
      <c r="Q4" s="4"/>
      <c r="R4" s="4"/>
    </row>
    <row r="5" ht="69.0" customHeight="1">
      <c r="A5" s="8" t="s">
        <v>4</v>
      </c>
      <c r="B5" s="2"/>
      <c r="C5" s="2"/>
      <c r="D5" s="2"/>
      <c r="E5" s="3"/>
      <c r="F5" s="9" t="s">
        <v>5</v>
      </c>
      <c r="G5" s="2"/>
      <c r="H5" s="2"/>
      <c r="I5" s="2"/>
      <c r="J5" s="3"/>
      <c r="K5" s="4"/>
      <c r="L5" s="4"/>
      <c r="M5" s="4"/>
      <c r="N5" s="4"/>
      <c r="O5" s="4"/>
      <c r="P5" s="4"/>
      <c r="Q5" s="4"/>
      <c r="R5" s="4"/>
    </row>
    <row r="6" ht="69.0" customHeight="1">
      <c r="A6" s="10" t="s">
        <v>6</v>
      </c>
      <c r="B6" s="2"/>
      <c r="C6" s="2"/>
      <c r="D6" s="2"/>
      <c r="E6" s="3"/>
      <c r="F6" s="11" t="s">
        <v>7</v>
      </c>
      <c r="G6" s="2"/>
      <c r="H6" s="2"/>
      <c r="I6" s="2"/>
      <c r="J6" s="3"/>
      <c r="K6" s="4"/>
      <c r="L6" s="4"/>
      <c r="M6" s="4"/>
      <c r="N6" s="4"/>
      <c r="O6" s="4"/>
      <c r="P6" s="4"/>
      <c r="Q6" s="4"/>
      <c r="R6" s="4"/>
    </row>
    <row r="7" ht="69.0" customHeight="1">
      <c r="A7" s="12" t="s">
        <v>8</v>
      </c>
      <c r="B7" s="2"/>
      <c r="C7" s="2"/>
      <c r="D7" s="2"/>
      <c r="E7" s="3"/>
      <c r="F7" s="9" t="s">
        <v>9</v>
      </c>
      <c r="G7" s="2"/>
      <c r="H7" s="2"/>
      <c r="I7" s="2"/>
      <c r="J7" s="3"/>
      <c r="K7" s="4"/>
      <c r="L7" s="4"/>
      <c r="M7" s="4"/>
      <c r="N7" s="4"/>
      <c r="O7" s="4"/>
      <c r="P7" s="4"/>
      <c r="Q7" s="4"/>
      <c r="R7" s="4"/>
    </row>
    <row r="8" ht="69.0" customHeight="1">
      <c r="A8" s="13" t="s">
        <v>10</v>
      </c>
      <c r="B8" s="2"/>
      <c r="C8" s="2"/>
      <c r="D8" s="2"/>
      <c r="E8" s="3"/>
      <c r="F8" s="11" t="s">
        <v>11</v>
      </c>
      <c r="G8" s="2"/>
      <c r="H8" s="2"/>
      <c r="I8" s="2"/>
      <c r="J8" s="3"/>
      <c r="K8" s="4"/>
      <c r="L8" s="4"/>
      <c r="M8" s="4"/>
      <c r="N8" s="4"/>
      <c r="O8" s="4"/>
      <c r="P8" s="4"/>
      <c r="Q8" s="4"/>
      <c r="R8" s="4"/>
    </row>
    <row r="9" ht="48.75" customHeight="1">
      <c r="A9" s="14" t="s">
        <v>12</v>
      </c>
      <c r="B9" s="2"/>
      <c r="C9" s="2"/>
      <c r="D9" s="2"/>
      <c r="E9" s="2"/>
      <c r="F9" s="2"/>
      <c r="G9" s="2"/>
      <c r="H9" s="2"/>
      <c r="I9" s="2"/>
      <c r="J9" s="3"/>
      <c r="K9" s="4"/>
      <c r="L9" s="4"/>
      <c r="M9" s="4"/>
      <c r="N9" s="4"/>
      <c r="O9" s="4"/>
      <c r="P9" s="4"/>
      <c r="Q9" s="4"/>
      <c r="R9" s="4"/>
      <c r="S9" s="4"/>
      <c r="T9" s="4"/>
      <c r="U9" s="4"/>
      <c r="V9" s="4"/>
      <c r="W9" s="4"/>
      <c r="X9" s="4"/>
      <c r="Y9" s="4"/>
      <c r="Z9" s="4"/>
    </row>
    <row r="10" ht="27.0" customHeight="1">
      <c r="A10" s="15" t="s">
        <v>13</v>
      </c>
      <c r="B10" s="2"/>
      <c r="C10" s="2"/>
      <c r="D10" s="2"/>
      <c r="E10" s="2"/>
      <c r="F10" s="2"/>
      <c r="G10" s="2"/>
      <c r="H10" s="2"/>
      <c r="I10" s="2"/>
      <c r="J10" s="3"/>
      <c r="K10" s="4"/>
      <c r="L10" s="4"/>
      <c r="M10" s="4"/>
      <c r="N10" s="4"/>
      <c r="O10" s="4"/>
      <c r="P10" s="4"/>
      <c r="Q10" s="4"/>
      <c r="R10" s="4"/>
      <c r="S10" s="4"/>
      <c r="T10" s="4"/>
      <c r="U10" s="4"/>
      <c r="V10" s="4"/>
      <c r="W10" s="4"/>
      <c r="X10" s="4"/>
      <c r="Y10" s="4"/>
      <c r="Z10" s="4"/>
    </row>
    <row r="11" ht="60.0" customHeight="1">
      <c r="A11" s="16" t="s">
        <v>14</v>
      </c>
      <c r="B11" s="2"/>
      <c r="C11" s="2"/>
      <c r="D11" s="2"/>
      <c r="E11" s="2"/>
      <c r="F11" s="2"/>
      <c r="G11" s="2"/>
      <c r="H11" s="2"/>
      <c r="I11" s="2"/>
      <c r="J11" s="3"/>
      <c r="K11" s="4"/>
      <c r="L11" s="4"/>
      <c r="M11" s="4"/>
      <c r="N11" s="4"/>
      <c r="O11" s="4"/>
      <c r="P11" s="4"/>
      <c r="Q11" s="4"/>
      <c r="R11" s="4"/>
      <c r="S11" s="4"/>
      <c r="T11" s="4"/>
      <c r="U11" s="4"/>
      <c r="V11" s="4"/>
      <c r="W11" s="4"/>
      <c r="X11" s="4"/>
      <c r="Y11" s="4"/>
      <c r="Z11" s="4"/>
    </row>
    <row r="12" ht="60.0" customHeight="1">
      <c r="A12" s="17" t="s">
        <v>15</v>
      </c>
      <c r="B12" s="2"/>
      <c r="C12" s="2"/>
      <c r="D12" s="2"/>
      <c r="E12" s="2"/>
      <c r="F12" s="2"/>
      <c r="G12" s="2"/>
      <c r="H12" s="2"/>
      <c r="I12" s="2"/>
      <c r="J12" s="3"/>
      <c r="K12" s="4"/>
      <c r="L12" s="4"/>
      <c r="M12" s="4"/>
      <c r="N12" s="4"/>
      <c r="O12" s="4"/>
      <c r="P12" s="4"/>
      <c r="Q12" s="4"/>
      <c r="R12" s="4"/>
    </row>
    <row r="13" ht="60.0" customHeight="1">
      <c r="A13" s="16" t="s">
        <v>16</v>
      </c>
      <c r="B13" s="2"/>
      <c r="C13" s="2"/>
      <c r="D13" s="2"/>
      <c r="E13" s="2"/>
      <c r="F13" s="2"/>
      <c r="G13" s="2"/>
      <c r="H13" s="2"/>
      <c r="I13" s="2"/>
      <c r="J13" s="3"/>
      <c r="K13" s="4"/>
      <c r="L13" s="4"/>
      <c r="M13" s="4"/>
      <c r="N13" s="4"/>
      <c r="O13" s="4"/>
      <c r="P13" s="4"/>
      <c r="Q13" s="4"/>
      <c r="R13" s="4"/>
    </row>
    <row r="14" ht="60.0" customHeight="1">
      <c r="A14" s="17" t="s">
        <v>17</v>
      </c>
      <c r="B14" s="2"/>
      <c r="C14" s="2"/>
      <c r="D14" s="2"/>
      <c r="E14" s="2"/>
      <c r="F14" s="2"/>
      <c r="G14" s="2"/>
      <c r="H14" s="2"/>
      <c r="I14" s="2"/>
      <c r="J14" s="3"/>
      <c r="K14" s="4"/>
      <c r="L14" s="4"/>
      <c r="M14" s="4"/>
      <c r="N14" s="4"/>
      <c r="O14" s="4"/>
      <c r="P14" s="4"/>
      <c r="Q14" s="4"/>
      <c r="R14" s="4"/>
    </row>
    <row r="15" ht="60.0" customHeight="1">
      <c r="A15" s="16" t="s">
        <v>18</v>
      </c>
      <c r="B15" s="2"/>
      <c r="C15" s="2"/>
      <c r="D15" s="2"/>
      <c r="E15" s="2"/>
      <c r="F15" s="2"/>
      <c r="G15" s="2"/>
      <c r="H15" s="2"/>
      <c r="I15" s="2"/>
      <c r="J15" s="3"/>
      <c r="K15" s="4"/>
      <c r="L15" s="4"/>
      <c r="M15" s="4"/>
      <c r="N15" s="4"/>
      <c r="O15" s="4"/>
      <c r="P15" s="4"/>
      <c r="Q15" s="4"/>
      <c r="R15" s="4"/>
    </row>
    <row r="16" ht="60.0" customHeight="1">
      <c r="A16" s="17" t="s">
        <v>19</v>
      </c>
      <c r="B16" s="2"/>
      <c r="C16" s="2"/>
      <c r="D16" s="2"/>
      <c r="E16" s="2"/>
      <c r="F16" s="2"/>
      <c r="G16" s="2"/>
      <c r="H16" s="2"/>
      <c r="I16" s="2"/>
      <c r="J16" s="3"/>
      <c r="K16" s="4"/>
      <c r="L16" s="4"/>
      <c r="M16" s="4"/>
      <c r="N16" s="4"/>
      <c r="O16" s="4"/>
      <c r="P16" s="4"/>
      <c r="Q16" s="4"/>
      <c r="R16" s="4"/>
    </row>
    <row r="17" ht="60.0" customHeight="1">
      <c r="A17" s="16" t="s">
        <v>20</v>
      </c>
      <c r="B17" s="2"/>
      <c r="C17" s="2"/>
      <c r="D17" s="2"/>
      <c r="E17" s="2"/>
      <c r="F17" s="2"/>
      <c r="G17" s="2"/>
      <c r="H17" s="2"/>
      <c r="I17" s="2"/>
      <c r="J17" s="3"/>
      <c r="K17" s="4"/>
      <c r="L17" s="4"/>
      <c r="M17" s="4"/>
      <c r="N17" s="4"/>
      <c r="O17" s="4"/>
      <c r="P17" s="4"/>
      <c r="Q17" s="4"/>
      <c r="R17" s="4"/>
    </row>
    <row r="18" ht="28.5" customHeight="1">
      <c r="A18" s="18" t="s">
        <v>21</v>
      </c>
      <c r="B18" s="2"/>
      <c r="C18" s="2"/>
      <c r="D18" s="2"/>
      <c r="E18" s="2"/>
      <c r="F18" s="2"/>
      <c r="G18" s="2"/>
      <c r="H18" s="2"/>
      <c r="I18" s="2"/>
      <c r="J18" s="3"/>
      <c r="K18" s="4"/>
      <c r="L18" s="4"/>
      <c r="M18" s="4"/>
      <c r="N18" s="4"/>
      <c r="O18" s="4"/>
      <c r="P18" s="4"/>
      <c r="Q18" s="4"/>
      <c r="R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K66" s="4"/>
      <c r="L66" s="4"/>
      <c r="M66" s="4"/>
      <c r="N66" s="4"/>
      <c r="O66" s="4"/>
      <c r="P66" s="4"/>
      <c r="Q66" s="4"/>
      <c r="R66" s="4"/>
    </row>
    <row r="67" ht="15.75" customHeight="1">
      <c r="K67" s="4"/>
      <c r="L67" s="4"/>
      <c r="M67" s="4"/>
      <c r="N67" s="4"/>
      <c r="O67" s="4"/>
      <c r="P67" s="4"/>
      <c r="Q67" s="4"/>
      <c r="R67" s="4"/>
    </row>
    <row r="68" ht="15.75" customHeight="1">
      <c r="K68" s="4"/>
      <c r="L68" s="4"/>
      <c r="M68" s="4"/>
      <c r="N68" s="4"/>
      <c r="O68" s="4"/>
      <c r="P68" s="4"/>
      <c r="Q68" s="4"/>
      <c r="R68" s="4"/>
    </row>
    <row r="69" ht="15.75" customHeight="1">
      <c r="K69" s="4"/>
      <c r="L69" s="4"/>
      <c r="M69" s="4"/>
      <c r="N69" s="4"/>
      <c r="O69" s="4"/>
      <c r="P69" s="4"/>
      <c r="Q69" s="4"/>
      <c r="R69" s="4"/>
    </row>
    <row r="70" ht="15.75" customHeight="1">
      <c r="K70" s="4"/>
      <c r="L70" s="4"/>
      <c r="M70" s="4"/>
      <c r="N70" s="4"/>
      <c r="O70" s="4"/>
      <c r="P70" s="4"/>
      <c r="Q70" s="4"/>
      <c r="R70" s="4"/>
    </row>
    <row r="71" ht="15.75" customHeight="1">
      <c r="K71" s="4"/>
      <c r="L71" s="4"/>
      <c r="M71" s="4"/>
      <c r="N71" s="4"/>
      <c r="O71" s="4"/>
      <c r="P71" s="4"/>
      <c r="Q71" s="4"/>
      <c r="R71" s="4"/>
    </row>
    <row r="72" ht="15.75" customHeight="1">
      <c r="K72" s="4"/>
      <c r="L72" s="4"/>
      <c r="M72" s="4"/>
      <c r="N72" s="4"/>
      <c r="O72" s="4"/>
      <c r="P72" s="4"/>
      <c r="Q72" s="4"/>
      <c r="R72" s="4"/>
    </row>
    <row r="73" ht="15.75" customHeight="1">
      <c r="K73" s="4"/>
      <c r="L73" s="4"/>
      <c r="M73" s="4"/>
      <c r="N73" s="4"/>
      <c r="O73" s="4"/>
      <c r="P73" s="4"/>
      <c r="Q73" s="4"/>
      <c r="R73" s="4"/>
    </row>
    <row r="74" ht="15.75" customHeight="1">
      <c r="K74" s="4"/>
      <c r="L74" s="4"/>
      <c r="M74" s="4"/>
      <c r="N74" s="4"/>
      <c r="O74" s="4"/>
      <c r="P74" s="4"/>
      <c r="Q74" s="4"/>
      <c r="R74" s="4"/>
    </row>
    <row r="75" ht="15.75" customHeight="1">
      <c r="K75" s="4"/>
      <c r="L75" s="4"/>
      <c r="M75" s="4"/>
      <c r="N75" s="4"/>
      <c r="O75" s="4"/>
      <c r="P75" s="4"/>
      <c r="Q75" s="4"/>
      <c r="R75" s="4"/>
    </row>
    <row r="76" ht="15.75" customHeight="1">
      <c r="K76" s="4"/>
      <c r="L76" s="4"/>
      <c r="M76" s="4"/>
      <c r="N76" s="4"/>
      <c r="O76" s="4"/>
      <c r="P76" s="4"/>
      <c r="Q76" s="4"/>
      <c r="R76" s="4"/>
    </row>
    <row r="77" ht="15.75" customHeight="1">
      <c r="K77" s="4"/>
      <c r="L77" s="4"/>
      <c r="M77" s="4"/>
      <c r="N77" s="4"/>
      <c r="O77" s="4"/>
      <c r="P77" s="4"/>
      <c r="Q77" s="4"/>
      <c r="R77" s="4"/>
    </row>
    <row r="78" ht="15.75" customHeight="1">
      <c r="K78" s="4"/>
      <c r="L78" s="4"/>
      <c r="M78" s="4"/>
      <c r="N78" s="4"/>
      <c r="O78" s="4"/>
      <c r="P78" s="4"/>
      <c r="Q78" s="4"/>
      <c r="R78" s="4"/>
    </row>
    <row r="79" ht="15.75" customHeight="1">
      <c r="K79" s="4"/>
      <c r="L79" s="4"/>
      <c r="M79" s="4"/>
      <c r="N79" s="4"/>
      <c r="O79" s="4"/>
      <c r="P79" s="4"/>
      <c r="Q79" s="4"/>
      <c r="R79" s="4"/>
    </row>
    <row r="80" ht="15.75" customHeight="1">
      <c r="K80" s="4"/>
      <c r="L80" s="4"/>
      <c r="M80" s="4"/>
      <c r="N80" s="4"/>
      <c r="O80" s="4"/>
      <c r="P80" s="4"/>
      <c r="Q80" s="4"/>
      <c r="R80" s="4"/>
    </row>
    <row r="81" ht="15.75" customHeight="1">
      <c r="K81" s="4"/>
      <c r="L81" s="4"/>
      <c r="M81" s="4"/>
      <c r="N81" s="4"/>
      <c r="O81" s="4"/>
      <c r="P81" s="4"/>
      <c r="Q81" s="4"/>
      <c r="R81" s="4"/>
    </row>
    <row r="82" ht="15.75" customHeight="1">
      <c r="K82" s="4"/>
      <c r="L82" s="4"/>
      <c r="M82" s="4"/>
      <c r="N82" s="4"/>
      <c r="O82" s="4"/>
      <c r="P82" s="4"/>
      <c r="Q82" s="4"/>
      <c r="R82" s="4"/>
    </row>
    <row r="83" ht="15.75" customHeight="1">
      <c r="K83" s="4"/>
      <c r="L83" s="4"/>
      <c r="M83" s="4"/>
      <c r="N83" s="4"/>
      <c r="O83" s="4"/>
      <c r="P83" s="4"/>
      <c r="Q83" s="4"/>
      <c r="R83" s="4"/>
    </row>
    <row r="84" ht="15.75" customHeight="1">
      <c r="K84" s="4"/>
      <c r="L84" s="4"/>
      <c r="M84" s="4"/>
      <c r="N84" s="4"/>
      <c r="O84" s="4"/>
      <c r="P84" s="4"/>
      <c r="Q84" s="4"/>
      <c r="R84" s="4"/>
    </row>
    <row r="85" ht="15.75" customHeight="1">
      <c r="K85" s="4"/>
      <c r="L85" s="4"/>
      <c r="M85" s="4"/>
      <c r="N85" s="4"/>
      <c r="O85" s="4"/>
      <c r="P85" s="4"/>
      <c r="Q85" s="4"/>
      <c r="R85" s="4"/>
    </row>
    <row r="86" ht="15.75" customHeight="1">
      <c r="K86" s="4"/>
      <c r="L86" s="4"/>
      <c r="M86" s="4"/>
      <c r="N86" s="4"/>
      <c r="O86" s="4"/>
      <c r="P86" s="4"/>
      <c r="Q86" s="4"/>
      <c r="R86" s="4"/>
    </row>
    <row r="87" ht="15.75" customHeight="1">
      <c r="K87" s="4"/>
      <c r="L87" s="4"/>
      <c r="M87" s="4"/>
      <c r="N87" s="4"/>
      <c r="O87" s="4"/>
      <c r="P87" s="4"/>
      <c r="Q87" s="4"/>
      <c r="R87" s="4"/>
    </row>
    <row r="88" ht="15.75" customHeight="1">
      <c r="K88" s="4"/>
      <c r="L88" s="4"/>
      <c r="M88" s="4"/>
      <c r="N88" s="4"/>
      <c r="O88" s="4"/>
      <c r="P88" s="4"/>
      <c r="Q88" s="4"/>
      <c r="R88" s="4"/>
    </row>
    <row r="89" ht="15.75" customHeight="1">
      <c r="K89" s="4"/>
      <c r="L89" s="4"/>
      <c r="M89" s="4"/>
      <c r="N89" s="4"/>
      <c r="O89" s="4"/>
      <c r="P89" s="4"/>
      <c r="Q89" s="4"/>
      <c r="R89" s="4"/>
    </row>
    <row r="90" ht="15.75" customHeight="1">
      <c r="K90" s="4"/>
      <c r="L90" s="4"/>
      <c r="M90" s="4"/>
      <c r="N90" s="4"/>
      <c r="O90" s="4"/>
      <c r="P90" s="4"/>
      <c r="Q90" s="4"/>
      <c r="R90" s="4"/>
    </row>
    <row r="91" ht="15.75" customHeight="1">
      <c r="K91" s="4"/>
      <c r="L91" s="4"/>
      <c r="M91" s="4"/>
      <c r="N91" s="4"/>
      <c r="O91" s="4"/>
      <c r="P91" s="4"/>
      <c r="Q91" s="4"/>
      <c r="R91" s="4"/>
    </row>
    <row r="92" ht="15.75" customHeight="1">
      <c r="K92" s="4"/>
      <c r="L92" s="4"/>
      <c r="M92" s="4"/>
      <c r="N92" s="4"/>
      <c r="O92" s="4"/>
      <c r="P92" s="4"/>
      <c r="Q92" s="4"/>
      <c r="R92" s="4"/>
    </row>
    <row r="93" ht="15.75" customHeight="1">
      <c r="K93" s="4"/>
      <c r="L93" s="4"/>
      <c r="M93" s="4"/>
      <c r="N93" s="4"/>
      <c r="O93" s="4"/>
      <c r="P93" s="4"/>
      <c r="Q93" s="4"/>
      <c r="R93" s="4"/>
    </row>
    <row r="94" ht="15.75" customHeight="1">
      <c r="K94" s="4"/>
      <c r="L94" s="4"/>
      <c r="M94" s="4"/>
      <c r="N94" s="4"/>
      <c r="O94" s="4"/>
      <c r="P94" s="4"/>
      <c r="Q94" s="4"/>
      <c r="R94" s="4"/>
    </row>
    <row r="95" ht="15.75" customHeight="1">
      <c r="K95" s="4"/>
      <c r="L95" s="4"/>
      <c r="M95" s="4"/>
      <c r="N95" s="4"/>
      <c r="O95" s="4"/>
      <c r="P95" s="4"/>
      <c r="Q95" s="4"/>
      <c r="R95" s="4"/>
    </row>
    <row r="96" ht="15.75" customHeight="1">
      <c r="K96" s="4"/>
      <c r="L96" s="4"/>
      <c r="M96" s="4"/>
      <c r="N96" s="4"/>
      <c r="O96" s="4"/>
      <c r="P96" s="4"/>
      <c r="Q96" s="4"/>
      <c r="R96" s="4"/>
    </row>
    <row r="97" ht="15.75" customHeight="1">
      <c r="K97" s="4"/>
      <c r="L97" s="4"/>
      <c r="M97" s="4"/>
      <c r="N97" s="4"/>
      <c r="O97" s="4"/>
      <c r="P97" s="4"/>
      <c r="Q97" s="4"/>
      <c r="R97" s="4"/>
    </row>
    <row r="98" ht="15.75" customHeight="1">
      <c r="K98" s="4"/>
      <c r="L98" s="4"/>
      <c r="M98" s="4"/>
      <c r="N98" s="4"/>
      <c r="O98" s="4"/>
      <c r="P98" s="4"/>
      <c r="Q98" s="4"/>
      <c r="R98" s="4"/>
    </row>
    <row r="99" ht="15.75" customHeight="1">
      <c r="K99" s="4"/>
      <c r="L99" s="4"/>
      <c r="M99" s="4"/>
      <c r="N99" s="4"/>
      <c r="O99" s="4"/>
      <c r="P99" s="4"/>
      <c r="Q99" s="4"/>
      <c r="R99" s="4"/>
    </row>
    <row r="100" ht="15.75" customHeight="1">
      <c r="K100" s="4"/>
      <c r="L100" s="4"/>
      <c r="M100" s="4"/>
      <c r="N100" s="4"/>
      <c r="O100" s="4"/>
      <c r="P100" s="4"/>
      <c r="Q100" s="4"/>
      <c r="R100" s="4"/>
    </row>
    <row r="101" ht="15.75" customHeight="1">
      <c r="K101" s="4"/>
      <c r="L101" s="4"/>
      <c r="M101" s="4"/>
      <c r="N101" s="4"/>
      <c r="O101" s="4"/>
      <c r="P101" s="4"/>
      <c r="Q101" s="4"/>
      <c r="R101" s="4"/>
    </row>
    <row r="102" ht="15.75" customHeight="1">
      <c r="K102" s="4"/>
      <c r="L102" s="4"/>
      <c r="M102" s="4"/>
      <c r="N102" s="4"/>
      <c r="O102" s="4"/>
      <c r="P102" s="4"/>
      <c r="Q102" s="4"/>
      <c r="R102" s="4"/>
    </row>
    <row r="103" ht="15.75" customHeight="1">
      <c r="K103" s="4"/>
      <c r="L103" s="4"/>
      <c r="M103" s="4"/>
      <c r="N103" s="4"/>
      <c r="O103" s="4"/>
      <c r="P103" s="4"/>
      <c r="Q103" s="4"/>
      <c r="R103" s="4"/>
    </row>
    <row r="104" ht="15.75" customHeight="1">
      <c r="K104" s="4"/>
      <c r="L104" s="4"/>
      <c r="M104" s="4"/>
      <c r="N104" s="4"/>
      <c r="O104" s="4"/>
      <c r="P104" s="4"/>
      <c r="Q104" s="4"/>
      <c r="R104" s="4"/>
    </row>
    <row r="105" ht="15.75" customHeight="1">
      <c r="K105" s="4"/>
      <c r="L105" s="4"/>
      <c r="M105" s="4"/>
      <c r="N105" s="4"/>
      <c r="O105" s="4"/>
      <c r="P105" s="4"/>
      <c r="Q105" s="4"/>
      <c r="R105" s="4"/>
    </row>
    <row r="106" ht="15.75" customHeight="1">
      <c r="K106" s="4"/>
      <c r="L106" s="4"/>
      <c r="M106" s="4"/>
      <c r="N106" s="4"/>
      <c r="O106" s="4"/>
      <c r="P106" s="4"/>
      <c r="Q106" s="4"/>
      <c r="R106" s="4"/>
    </row>
    <row r="107" ht="15.75" customHeight="1">
      <c r="K107" s="4"/>
      <c r="L107" s="4"/>
      <c r="M107" s="4"/>
      <c r="N107" s="4"/>
      <c r="O107" s="4"/>
      <c r="P107" s="4"/>
      <c r="Q107" s="4"/>
      <c r="R107" s="4"/>
    </row>
    <row r="108" ht="15.75" customHeight="1">
      <c r="K108" s="4"/>
      <c r="L108" s="4"/>
      <c r="M108" s="4"/>
      <c r="N108" s="4"/>
      <c r="O108" s="4"/>
      <c r="P108" s="4"/>
      <c r="Q108" s="4"/>
      <c r="R108" s="4"/>
    </row>
    <row r="109" ht="15.75" customHeight="1">
      <c r="K109" s="4"/>
      <c r="L109" s="4"/>
      <c r="M109" s="4"/>
      <c r="N109" s="4"/>
      <c r="O109" s="4"/>
      <c r="P109" s="4"/>
      <c r="Q109" s="4"/>
      <c r="R109" s="4"/>
    </row>
    <row r="110" ht="15.75" customHeight="1">
      <c r="K110" s="4"/>
      <c r="L110" s="4"/>
      <c r="M110" s="4"/>
      <c r="N110" s="4"/>
      <c r="O110" s="4"/>
      <c r="P110" s="4"/>
      <c r="Q110" s="4"/>
      <c r="R110" s="4"/>
    </row>
    <row r="111" ht="15.75" customHeight="1">
      <c r="K111" s="4"/>
      <c r="L111" s="4"/>
      <c r="M111" s="4"/>
      <c r="N111" s="4"/>
      <c r="O111" s="4"/>
      <c r="P111" s="4"/>
      <c r="Q111" s="4"/>
      <c r="R111" s="4"/>
    </row>
    <row r="112" ht="15.75" customHeight="1">
      <c r="K112" s="4"/>
      <c r="L112" s="4"/>
      <c r="M112" s="4"/>
      <c r="N112" s="4"/>
      <c r="O112" s="4"/>
      <c r="P112" s="4"/>
      <c r="Q112" s="4"/>
      <c r="R112" s="4"/>
    </row>
    <row r="113" ht="15.75" customHeight="1">
      <c r="K113" s="4"/>
      <c r="L113" s="4"/>
      <c r="M113" s="4"/>
      <c r="N113" s="4"/>
      <c r="O113" s="4"/>
      <c r="P113" s="4"/>
      <c r="Q113" s="4"/>
      <c r="R113" s="4"/>
    </row>
    <row r="114" ht="15.75" customHeight="1">
      <c r="K114" s="4"/>
      <c r="L114" s="4"/>
      <c r="M114" s="4"/>
      <c r="N114" s="4"/>
      <c r="O114" s="4"/>
      <c r="P114" s="4"/>
      <c r="Q114" s="4"/>
      <c r="R114" s="4"/>
    </row>
    <row r="115" ht="15.75" customHeight="1">
      <c r="K115" s="4"/>
      <c r="L115" s="4"/>
      <c r="M115" s="4"/>
      <c r="N115" s="4"/>
      <c r="O115" s="4"/>
      <c r="P115" s="4"/>
      <c r="Q115" s="4"/>
      <c r="R115" s="4"/>
    </row>
    <row r="116" ht="15.75" customHeight="1">
      <c r="K116" s="4"/>
      <c r="L116" s="4"/>
      <c r="M116" s="4"/>
      <c r="N116" s="4"/>
      <c r="O116" s="4"/>
      <c r="P116" s="4"/>
      <c r="Q116" s="4"/>
      <c r="R116" s="4"/>
    </row>
    <row r="117" ht="15.75" customHeight="1">
      <c r="K117" s="4"/>
      <c r="L117" s="4"/>
      <c r="M117" s="4"/>
      <c r="N117" s="4"/>
      <c r="O117" s="4"/>
      <c r="P117" s="4"/>
      <c r="Q117" s="4"/>
      <c r="R117" s="4"/>
    </row>
    <row r="118" ht="15.75" customHeight="1">
      <c r="K118" s="4"/>
      <c r="L118" s="4"/>
      <c r="M118" s="4"/>
      <c r="N118" s="4"/>
      <c r="O118" s="4"/>
      <c r="P118" s="4"/>
      <c r="Q118" s="4"/>
      <c r="R118" s="4"/>
    </row>
    <row r="119" ht="15.75" customHeight="1">
      <c r="K119" s="4"/>
      <c r="L119" s="4"/>
      <c r="M119" s="4"/>
      <c r="N119" s="4"/>
      <c r="O119" s="4"/>
      <c r="P119" s="4"/>
      <c r="Q119" s="4"/>
      <c r="R119" s="4"/>
    </row>
    <row r="120" ht="15.75" customHeight="1">
      <c r="K120" s="4"/>
      <c r="L120" s="4"/>
      <c r="M120" s="4"/>
      <c r="N120" s="4"/>
      <c r="O120" s="4"/>
      <c r="P120" s="4"/>
      <c r="Q120" s="4"/>
      <c r="R120" s="4"/>
    </row>
    <row r="121" ht="15.75" customHeight="1">
      <c r="K121" s="4"/>
      <c r="L121" s="4"/>
      <c r="M121" s="4"/>
      <c r="N121" s="4"/>
      <c r="O121" s="4"/>
      <c r="P121" s="4"/>
      <c r="Q121" s="4"/>
      <c r="R121" s="4"/>
    </row>
    <row r="122" ht="15.75" customHeight="1">
      <c r="K122" s="4"/>
      <c r="L122" s="4"/>
      <c r="M122" s="4"/>
      <c r="N122" s="4"/>
      <c r="O122" s="4"/>
      <c r="P122" s="4"/>
      <c r="Q122" s="4"/>
      <c r="R122" s="4"/>
    </row>
    <row r="123" ht="15.75" customHeight="1">
      <c r="K123" s="4"/>
      <c r="L123" s="4"/>
      <c r="M123" s="4"/>
      <c r="N123" s="4"/>
      <c r="O123" s="4"/>
      <c r="P123" s="4"/>
      <c r="Q123" s="4"/>
      <c r="R123" s="4"/>
    </row>
    <row r="124" ht="15.75" customHeight="1">
      <c r="K124" s="4"/>
      <c r="L124" s="4"/>
      <c r="M124" s="4"/>
      <c r="N124" s="4"/>
      <c r="O124" s="4"/>
      <c r="P124" s="4"/>
      <c r="Q124" s="4"/>
      <c r="R124" s="4"/>
    </row>
    <row r="125" ht="15.75" customHeight="1">
      <c r="K125" s="4"/>
      <c r="L125" s="4"/>
      <c r="M125" s="4"/>
      <c r="N125" s="4"/>
      <c r="O125" s="4"/>
      <c r="P125" s="4"/>
      <c r="Q125" s="4"/>
      <c r="R125" s="4"/>
    </row>
    <row r="126" ht="15.75" customHeight="1">
      <c r="K126" s="4"/>
      <c r="L126" s="4"/>
      <c r="M126" s="4"/>
      <c r="N126" s="4"/>
      <c r="O126" s="4"/>
      <c r="P126" s="4"/>
      <c r="Q126" s="4"/>
      <c r="R126" s="4"/>
    </row>
    <row r="127" ht="15.75" customHeight="1">
      <c r="K127" s="4"/>
      <c r="L127" s="4"/>
      <c r="M127" s="4"/>
      <c r="N127" s="4"/>
      <c r="O127" s="4"/>
      <c r="P127" s="4"/>
      <c r="Q127" s="4"/>
      <c r="R127" s="4"/>
    </row>
    <row r="128" ht="15.75" customHeight="1">
      <c r="K128" s="4"/>
      <c r="L128" s="4"/>
      <c r="M128" s="4"/>
      <c r="N128" s="4"/>
      <c r="O128" s="4"/>
      <c r="P128" s="4"/>
      <c r="Q128" s="4"/>
      <c r="R128" s="4"/>
    </row>
    <row r="129" ht="15.75" customHeight="1">
      <c r="K129" s="4"/>
      <c r="L129" s="4"/>
      <c r="M129" s="4"/>
      <c r="N129" s="4"/>
      <c r="O129" s="4"/>
      <c r="P129" s="4"/>
      <c r="Q129" s="4"/>
      <c r="R129" s="4"/>
    </row>
    <row r="130" ht="15.75" customHeight="1">
      <c r="K130" s="4"/>
      <c r="L130" s="4"/>
      <c r="M130" s="4"/>
      <c r="N130" s="4"/>
      <c r="O130" s="4"/>
      <c r="P130" s="4"/>
      <c r="Q130" s="4"/>
      <c r="R130" s="4"/>
    </row>
    <row r="131" ht="15.75" customHeight="1">
      <c r="K131" s="4"/>
      <c r="L131" s="4"/>
      <c r="M131" s="4"/>
      <c r="N131" s="4"/>
      <c r="O131" s="4"/>
      <c r="P131" s="4"/>
      <c r="Q131" s="4"/>
      <c r="R131" s="4"/>
    </row>
    <row r="132" ht="15.75" customHeight="1">
      <c r="K132" s="4"/>
      <c r="L132" s="4"/>
      <c r="M132" s="4"/>
      <c r="N132" s="4"/>
      <c r="O132" s="4"/>
      <c r="P132" s="4"/>
      <c r="Q132" s="4"/>
      <c r="R132" s="4"/>
    </row>
    <row r="133" ht="15.75" customHeight="1">
      <c r="K133" s="4"/>
      <c r="L133" s="4"/>
      <c r="M133" s="4"/>
      <c r="N133" s="4"/>
      <c r="O133" s="4"/>
      <c r="P133" s="4"/>
      <c r="Q133" s="4"/>
      <c r="R133" s="4"/>
    </row>
    <row r="134" ht="15.75" customHeight="1">
      <c r="K134" s="4"/>
      <c r="L134" s="4"/>
      <c r="M134" s="4"/>
      <c r="N134" s="4"/>
      <c r="O134" s="4"/>
      <c r="P134" s="4"/>
      <c r="Q134" s="4"/>
      <c r="R134" s="4"/>
    </row>
    <row r="135" ht="15.75" customHeight="1">
      <c r="K135" s="4"/>
      <c r="L135" s="4"/>
      <c r="M135" s="4"/>
      <c r="N135" s="4"/>
      <c r="O135" s="4"/>
      <c r="P135" s="4"/>
      <c r="Q135" s="4"/>
      <c r="R135" s="4"/>
    </row>
    <row r="136" ht="15.75" customHeight="1">
      <c r="K136" s="4"/>
      <c r="L136" s="4"/>
      <c r="M136" s="4"/>
      <c r="N136" s="4"/>
      <c r="O136" s="4"/>
      <c r="P136" s="4"/>
      <c r="Q136" s="4"/>
      <c r="R136" s="4"/>
    </row>
    <row r="137" ht="15.75" customHeight="1">
      <c r="K137" s="4"/>
      <c r="L137" s="4"/>
      <c r="M137" s="4"/>
      <c r="N137" s="4"/>
      <c r="O137" s="4"/>
      <c r="P137" s="4"/>
      <c r="Q137" s="4"/>
      <c r="R137" s="4"/>
    </row>
    <row r="138" ht="15.75" customHeight="1">
      <c r="K138" s="4"/>
      <c r="L138" s="4"/>
      <c r="M138" s="4"/>
      <c r="N138" s="4"/>
      <c r="O138" s="4"/>
      <c r="P138" s="4"/>
      <c r="Q138" s="4"/>
      <c r="R138" s="4"/>
    </row>
    <row r="139" ht="15.75" customHeight="1">
      <c r="K139" s="4"/>
      <c r="L139" s="4"/>
      <c r="M139" s="4"/>
      <c r="N139" s="4"/>
      <c r="O139" s="4"/>
      <c r="P139" s="4"/>
      <c r="Q139" s="4"/>
      <c r="R139" s="4"/>
    </row>
    <row r="140" ht="15.75" customHeight="1">
      <c r="K140" s="4"/>
      <c r="L140" s="4"/>
      <c r="M140" s="4"/>
      <c r="N140" s="4"/>
      <c r="O140" s="4"/>
      <c r="P140" s="4"/>
      <c r="Q140" s="4"/>
      <c r="R140" s="4"/>
    </row>
    <row r="141" ht="15.75" customHeight="1">
      <c r="K141" s="4"/>
      <c r="L141" s="4"/>
      <c r="M141" s="4"/>
      <c r="N141" s="4"/>
      <c r="O141" s="4"/>
      <c r="P141" s="4"/>
      <c r="Q141" s="4"/>
      <c r="R141" s="4"/>
    </row>
    <row r="142" ht="15.75" customHeight="1">
      <c r="K142" s="4"/>
      <c r="L142" s="4"/>
      <c r="M142" s="4"/>
      <c r="N142" s="4"/>
      <c r="O142" s="4"/>
      <c r="P142" s="4"/>
      <c r="Q142" s="4"/>
      <c r="R142" s="4"/>
    </row>
    <row r="143" ht="15.75" customHeight="1">
      <c r="K143" s="4"/>
      <c r="L143" s="4"/>
      <c r="M143" s="4"/>
      <c r="N143" s="4"/>
      <c r="O143" s="4"/>
      <c r="P143" s="4"/>
      <c r="Q143" s="4"/>
      <c r="R143" s="4"/>
    </row>
    <row r="144" ht="15.75" customHeight="1">
      <c r="K144" s="4"/>
      <c r="L144" s="4"/>
      <c r="M144" s="4"/>
      <c r="N144" s="4"/>
      <c r="O144" s="4"/>
      <c r="P144" s="4"/>
      <c r="Q144" s="4"/>
      <c r="R144" s="4"/>
    </row>
    <row r="145" ht="15.75" customHeight="1">
      <c r="K145" s="4"/>
      <c r="L145" s="4"/>
      <c r="M145" s="4"/>
      <c r="N145" s="4"/>
      <c r="O145" s="4"/>
      <c r="P145" s="4"/>
      <c r="Q145" s="4"/>
      <c r="R145" s="4"/>
    </row>
    <row r="146" ht="15.75" customHeight="1">
      <c r="K146" s="4"/>
      <c r="L146" s="4"/>
      <c r="M146" s="4"/>
      <c r="N146" s="4"/>
      <c r="O146" s="4"/>
      <c r="P146" s="4"/>
      <c r="Q146" s="4"/>
      <c r="R146" s="4"/>
    </row>
    <row r="147" ht="15.75" customHeight="1">
      <c r="K147" s="4"/>
      <c r="L147" s="4"/>
      <c r="M147" s="4"/>
      <c r="N147" s="4"/>
      <c r="O147" s="4"/>
      <c r="P147" s="4"/>
      <c r="Q147" s="4"/>
      <c r="R147" s="4"/>
    </row>
    <row r="148" ht="15.75" customHeight="1">
      <c r="K148" s="4"/>
      <c r="L148" s="4"/>
      <c r="M148" s="4"/>
      <c r="N148" s="4"/>
      <c r="O148" s="4"/>
      <c r="P148" s="4"/>
      <c r="Q148" s="4"/>
      <c r="R148" s="4"/>
    </row>
    <row r="149" ht="15.75" customHeight="1">
      <c r="K149" s="4"/>
      <c r="L149" s="4"/>
      <c r="M149" s="4"/>
      <c r="N149" s="4"/>
      <c r="O149" s="4"/>
      <c r="P149" s="4"/>
      <c r="Q149" s="4"/>
      <c r="R149" s="4"/>
    </row>
    <row r="150" ht="15.75" customHeight="1">
      <c r="K150" s="4"/>
      <c r="L150" s="4"/>
      <c r="M150" s="4"/>
      <c r="N150" s="4"/>
      <c r="O150" s="4"/>
      <c r="P150" s="4"/>
      <c r="Q150" s="4"/>
      <c r="R150" s="4"/>
    </row>
    <row r="151" ht="15.75" customHeight="1">
      <c r="K151" s="4"/>
      <c r="L151" s="4"/>
      <c r="M151" s="4"/>
      <c r="N151" s="4"/>
      <c r="O151" s="4"/>
      <c r="P151" s="4"/>
      <c r="Q151" s="4"/>
      <c r="R151" s="4"/>
    </row>
    <row r="152" ht="15.75" customHeight="1">
      <c r="K152" s="4"/>
      <c r="L152" s="4"/>
      <c r="M152" s="4"/>
      <c r="N152" s="4"/>
      <c r="O152" s="4"/>
      <c r="P152" s="4"/>
      <c r="Q152" s="4"/>
      <c r="R152" s="4"/>
    </row>
    <row r="153" ht="15.75" customHeight="1">
      <c r="K153" s="4"/>
      <c r="L153" s="4"/>
      <c r="M153" s="4"/>
      <c r="N153" s="4"/>
      <c r="O153" s="4"/>
      <c r="P153" s="4"/>
      <c r="Q153" s="4"/>
      <c r="R153" s="4"/>
    </row>
    <row r="154" ht="15.75" customHeight="1">
      <c r="K154" s="4"/>
      <c r="L154" s="4"/>
      <c r="M154" s="4"/>
      <c r="N154" s="4"/>
      <c r="O154" s="4"/>
      <c r="P154" s="4"/>
      <c r="Q154" s="4"/>
      <c r="R154" s="4"/>
    </row>
    <row r="155" ht="15.75" customHeight="1">
      <c r="K155" s="4"/>
      <c r="L155" s="4"/>
      <c r="M155" s="4"/>
      <c r="N155" s="4"/>
      <c r="O155" s="4"/>
      <c r="P155" s="4"/>
      <c r="Q155" s="4"/>
      <c r="R155" s="4"/>
    </row>
    <row r="156" ht="15.75" customHeight="1">
      <c r="K156" s="4"/>
      <c r="L156" s="4"/>
      <c r="M156" s="4"/>
      <c r="N156" s="4"/>
      <c r="O156" s="4"/>
      <c r="P156" s="4"/>
      <c r="Q156" s="4"/>
      <c r="R156" s="4"/>
    </row>
    <row r="157" ht="15.75" customHeight="1">
      <c r="K157" s="4"/>
      <c r="L157" s="4"/>
      <c r="M157" s="4"/>
      <c r="N157" s="4"/>
      <c r="O157" s="4"/>
      <c r="P157" s="4"/>
      <c r="Q157" s="4"/>
      <c r="R157" s="4"/>
    </row>
    <row r="158" ht="15.75" customHeight="1">
      <c r="K158" s="4"/>
      <c r="L158" s="4"/>
      <c r="M158" s="4"/>
      <c r="N158" s="4"/>
      <c r="O158" s="4"/>
      <c r="P158" s="4"/>
      <c r="Q158" s="4"/>
      <c r="R158" s="4"/>
    </row>
    <row r="159" ht="15.75" customHeight="1">
      <c r="K159" s="4"/>
      <c r="L159" s="4"/>
      <c r="M159" s="4"/>
      <c r="N159" s="4"/>
      <c r="O159" s="4"/>
      <c r="P159" s="4"/>
      <c r="Q159" s="4"/>
      <c r="R159" s="4"/>
    </row>
    <row r="160" ht="15.75" customHeight="1">
      <c r="K160" s="4"/>
      <c r="L160" s="4"/>
      <c r="M160" s="4"/>
      <c r="N160" s="4"/>
      <c r="O160" s="4"/>
      <c r="P160" s="4"/>
      <c r="Q160" s="4"/>
      <c r="R160" s="4"/>
    </row>
    <row r="161" ht="15.75" customHeight="1">
      <c r="K161" s="4"/>
      <c r="L161" s="4"/>
      <c r="M161" s="4"/>
      <c r="N161" s="4"/>
      <c r="O161" s="4"/>
      <c r="P161" s="4"/>
      <c r="Q161" s="4"/>
      <c r="R161" s="4"/>
    </row>
    <row r="162" ht="15.75" customHeight="1">
      <c r="K162" s="4"/>
      <c r="L162" s="4"/>
      <c r="M162" s="4"/>
      <c r="N162" s="4"/>
      <c r="O162" s="4"/>
      <c r="P162" s="4"/>
      <c r="Q162" s="4"/>
      <c r="R162" s="4"/>
    </row>
    <row r="163" ht="15.75" customHeight="1">
      <c r="K163" s="4"/>
      <c r="L163" s="4"/>
      <c r="M163" s="4"/>
      <c r="N163" s="4"/>
      <c r="O163" s="4"/>
      <c r="P163" s="4"/>
      <c r="Q163" s="4"/>
      <c r="R163" s="4"/>
    </row>
    <row r="164" ht="15.75" customHeight="1">
      <c r="K164" s="4"/>
      <c r="L164" s="4"/>
      <c r="M164" s="4"/>
      <c r="N164" s="4"/>
      <c r="O164" s="4"/>
      <c r="P164" s="4"/>
      <c r="Q164" s="4"/>
      <c r="R164" s="4"/>
    </row>
    <row r="165" ht="15.75" customHeight="1">
      <c r="K165" s="4"/>
      <c r="L165" s="4"/>
      <c r="M165" s="4"/>
      <c r="N165" s="4"/>
      <c r="O165" s="4"/>
      <c r="P165" s="4"/>
      <c r="Q165" s="4"/>
      <c r="R165" s="4"/>
    </row>
    <row r="166" ht="15.75" customHeight="1">
      <c r="K166" s="4"/>
      <c r="L166" s="4"/>
      <c r="M166" s="4"/>
      <c r="N166" s="4"/>
      <c r="O166" s="4"/>
      <c r="P166" s="4"/>
      <c r="Q166" s="4"/>
      <c r="R166" s="4"/>
    </row>
    <row r="167" ht="15.75" customHeight="1">
      <c r="K167" s="4"/>
      <c r="L167" s="4"/>
      <c r="M167" s="4"/>
      <c r="N167" s="4"/>
      <c r="O167" s="4"/>
      <c r="P167" s="4"/>
      <c r="Q167" s="4"/>
      <c r="R167" s="4"/>
    </row>
    <row r="168" ht="15.75" customHeight="1">
      <c r="K168" s="4"/>
      <c r="L168" s="4"/>
      <c r="M168" s="4"/>
      <c r="N168" s="4"/>
      <c r="O168" s="4"/>
      <c r="P168" s="4"/>
      <c r="Q168" s="4"/>
      <c r="R168" s="4"/>
    </row>
    <row r="169" ht="15.75" customHeight="1">
      <c r="K169" s="4"/>
      <c r="L169" s="4"/>
      <c r="M169" s="4"/>
      <c r="N169" s="4"/>
      <c r="O169" s="4"/>
      <c r="P169" s="4"/>
      <c r="Q169" s="4"/>
      <c r="R169" s="4"/>
    </row>
    <row r="170" ht="15.75" customHeight="1">
      <c r="K170" s="4"/>
      <c r="L170" s="4"/>
      <c r="M170" s="4"/>
      <c r="N170" s="4"/>
      <c r="O170" s="4"/>
      <c r="P170" s="4"/>
      <c r="Q170" s="4"/>
      <c r="R170" s="4"/>
    </row>
    <row r="171" ht="15.75" customHeight="1">
      <c r="K171" s="4"/>
      <c r="L171" s="4"/>
      <c r="M171" s="4"/>
      <c r="N171" s="4"/>
      <c r="O171" s="4"/>
      <c r="P171" s="4"/>
      <c r="Q171" s="4"/>
      <c r="R171" s="4"/>
    </row>
    <row r="172" ht="15.75" customHeight="1">
      <c r="K172" s="4"/>
      <c r="L172" s="4"/>
      <c r="M172" s="4"/>
      <c r="N172" s="4"/>
      <c r="O172" s="4"/>
      <c r="P172" s="4"/>
      <c r="Q172" s="4"/>
      <c r="R172" s="4"/>
    </row>
    <row r="173" ht="15.75" customHeight="1">
      <c r="K173" s="4"/>
      <c r="L173" s="4"/>
      <c r="M173" s="4"/>
      <c r="N173" s="4"/>
      <c r="O173" s="4"/>
      <c r="P173" s="4"/>
      <c r="Q173" s="4"/>
      <c r="R173" s="4"/>
    </row>
    <row r="174" ht="15.75" customHeight="1">
      <c r="K174" s="4"/>
      <c r="L174" s="4"/>
      <c r="M174" s="4"/>
      <c r="N174" s="4"/>
      <c r="O174" s="4"/>
      <c r="P174" s="4"/>
      <c r="Q174" s="4"/>
      <c r="R174" s="4"/>
    </row>
    <row r="175" ht="15.75" customHeight="1">
      <c r="K175" s="4"/>
      <c r="L175" s="4"/>
      <c r="M175" s="4"/>
      <c r="N175" s="4"/>
      <c r="O175" s="4"/>
      <c r="P175" s="4"/>
      <c r="Q175" s="4"/>
      <c r="R175" s="4"/>
    </row>
    <row r="176" ht="15.75" customHeight="1">
      <c r="K176" s="4"/>
      <c r="L176" s="4"/>
      <c r="M176" s="4"/>
      <c r="N176" s="4"/>
      <c r="O176" s="4"/>
      <c r="P176" s="4"/>
      <c r="Q176" s="4"/>
      <c r="R176" s="4"/>
    </row>
    <row r="177" ht="15.75" customHeight="1">
      <c r="K177" s="4"/>
      <c r="L177" s="4"/>
      <c r="M177" s="4"/>
      <c r="N177" s="4"/>
      <c r="O177" s="4"/>
      <c r="P177" s="4"/>
      <c r="Q177" s="4"/>
      <c r="R177" s="4"/>
    </row>
    <row r="178" ht="15.75" customHeight="1">
      <c r="K178" s="4"/>
      <c r="L178" s="4"/>
      <c r="M178" s="4"/>
      <c r="N178" s="4"/>
      <c r="O178" s="4"/>
      <c r="P178" s="4"/>
      <c r="Q178" s="4"/>
      <c r="R178" s="4"/>
    </row>
    <row r="179" ht="15.75" customHeight="1">
      <c r="K179" s="4"/>
      <c r="L179" s="4"/>
      <c r="M179" s="4"/>
      <c r="N179" s="4"/>
      <c r="O179" s="4"/>
      <c r="P179" s="4"/>
      <c r="Q179" s="4"/>
      <c r="R179" s="4"/>
    </row>
    <row r="180" ht="15.75" customHeight="1">
      <c r="K180" s="4"/>
      <c r="L180" s="4"/>
      <c r="M180" s="4"/>
      <c r="N180" s="4"/>
      <c r="O180" s="4"/>
      <c r="P180" s="4"/>
      <c r="Q180" s="4"/>
      <c r="R180" s="4"/>
    </row>
    <row r="181" ht="15.75" customHeight="1">
      <c r="K181" s="4"/>
      <c r="L181" s="4"/>
      <c r="M181" s="4"/>
      <c r="N181" s="4"/>
      <c r="O181" s="4"/>
      <c r="P181" s="4"/>
      <c r="Q181" s="4"/>
      <c r="R181" s="4"/>
    </row>
    <row r="182" ht="15.75" customHeight="1">
      <c r="K182" s="4"/>
      <c r="L182" s="4"/>
      <c r="M182" s="4"/>
      <c r="N182" s="4"/>
      <c r="O182" s="4"/>
      <c r="P182" s="4"/>
      <c r="Q182" s="4"/>
      <c r="R182" s="4"/>
    </row>
    <row r="183" ht="15.75" customHeight="1">
      <c r="K183" s="4"/>
      <c r="L183" s="4"/>
      <c r="M183" s="4"/>
      <c r="N183" s="4"/>
      <c r="O183" s="4"/>
      <c r="P183" s="4"/>
      <c r="Q183" s="4"/>
      <c r="R183" s="4"/>
    </row>
    <row r="184" ht="15.75" customHeight="1">
      <c r="K184" s="4"/>
      <c r="L184" s="4"/>
      <c r="M184" s="4"/>
      <c r="N184" s="4"/>
      <c r="O184" s="4"/>
      <c r="P184" s="4"/>
      <c r="Q184" s="4"/>
      <c r="R184" s="4"/>
    </row>
    <row r="185" ht="15.75" customHeight="1">
      <c r="K185" s="4"/>
      <c r="L185" s="4"/>
      <c r="M185" s="4"/>
      <c r="N185" s="4"/>
      <c r="O185" s="4"/>
      <c r="P185" s="4"/>
      <c r="Q185" s="4"/>
      <c r="R185" s="4"/>
    </row>
    <row r="186" ht="15.75" customHeight="1">
      <c r="K186" s="4"/>
      <c r="L186" s="4"/>
      <c r="M186" s="4"/>
      <c r="N186" s="4"/>
      <c r="O186" s="4"/>
      <c r="P186" s="4"/>
      <c r="Q186" s="4"/>
      <c r="R186" s="4"/>
    </row>
    <row r="187" ht="15.75" customHeight="1">
      <c r="K187" s="4"/>
      <c r="L187" s="4"/>
      <c r="M187" s="4"/>
      <c r="N187" s="4"/>
      <c r="O187" s="4"/>
      <c r="P187" s="4"/>
      <c r="Q187" s="4"/>
      <c r="R187" s="4"/>
    </row>
    <row r="188" ht="15.75" customHeight="1">
      <c r="K188" s="4"/>
      <c r="L188" s="4"/>
      <c r="M188" s="4"/>
      <c r="N188" s="4"/>
      <c r="O188" s="4"/>
      <c r="P188" s="4"/>
      <c r="Q188" s="4"/>
      <c r="R188" s="4"/>
    </row>
    <row r="189" ht="15.75" customHeight="1">
      <c r="K189" s="4"/>
      <c r="L189" s="4"/>
      <c r="M189" s="4"/>
      <c r="N189" s="4"/>
      <c r="O189" s="4"/>
      <c r="P189" s="4"/>
      <c r="Q189" s="4"/>
      <c r="R189" s="4"/>
    </row>
    <row r="190" ht="15.75" customHeight="1">
      <c r="K190" s="4"/>
      <c r="L190" s="4"/>
      <c r="M190" s="4"/>
      <c r="N190" s="4"/>
      <c r="O190" s="4"/>
      <c r="P190" s="4"/>
      <c r="Q190" s="4"/>
      <c r="R190" s="4"/>
    </row>
    <row r="191" ht="15.75" customHeight="1">
      <c r="K191" s="4"/>
      <c r="L191" s="4"/>
      <c r="M191" s="4"/>
      <c r="N191" s="4"/>
      <c r="O191" s="4"/>
      <c r="P191" s="4"/>
      <c r="Q191" s="4"/>
      <c r="R191" s="4"/>
    </row>
    <row r="192" ht="15.75" customHeight="1">
      <c r="K192" s="4"/>
      <c r="L192" s="4"/>
      <c r="M192" s="4"/>
      <c r="N192" s="4"/>
      <c r="O192" s="4"/>
      <c r="P192" s="4"/>
      <c r="Q192" s="4"/>
      <c r="R192" s="4"/>
    </row>
    <row r="193" ht="15.75" customHeight="1">
      <c r="K193" s="4"/>
      <c r="L193" s="4"/>
      <c r="M193" s="4"/>
      <c r="N193" s="4"/>
      <c r="O193" s="4"/>
      <c r="P193" s="4"/>
      <c r="Q193" s="4"/>
      <c r="R193" s="4"/>
    </row>
    <row r="194" ht="15.75" customHeight="1">
      <c r="K194" s="4"/>
      <c r="L194" s="4"/>
      <c r="M194" s="4"/>
      <c r="N194" s="4"/>
      <c r="O194" s="4"/>
      <c r="P194" s="4"/>
      <c r="Q194" s="4"/>
      <c r="R194" s="4"/>
    </row>
    <row r="195" ht="15.75" customHeight="1">
      <c r="K195" s="4"/>
      <c r="L195" s="4"/>
      <c r="M195" s="4"/>
      <c r="N195" s="4"/>
      <c r="O195" s="4"/>
      <c r="P195" s="4"/>
      <c r="Q195" s="4"/>
      <c r="R195" s="4"/>
    </row>
    <row r="196" ht="15.75" customHeight="1">
      <c r="K196" s="4"/>
      <c r="L196" s="4"/>
      <c r="M196" s="4"/>
      <c r="N196" s="4"/>
      <c r="O196" s="4"/>
      <c r="P196" s="4"/>
      <c r="Q196" s="4"/>
      <c r="R196" s="4"/>
    </row>
    <row r="197" ht="15.75" customHeight="1">
      <c r="K197" s="4"/>
      <c r="L197" s="4"/>
      <c r="M197" s="4"/>
      <c r="N197" s="4"/>
      <c r="O197" s="4"/>
      <c r="P197" s="4"/>
      <c r="Q197" s="4"/>
      <c r="R197" s="4"/>
    </row>
    <row r="198" ht="15.75" customHeight="1">
      <c r="K198" s="4"/>
      <c r="L198" s="4"/>
      <c r="M198" s="4"/>
      <c r="N198" s="4"/>
      <c r="O198" s="4"/>
      <c r="P198" s="4"/>
      <c r="Q198" s="4"/>
      <c r="R198" s="4"/>
    </row>
    <row r="199" ht="15.75" customHeight="1">
      <c r="K199" s="4"/>
      <c r="L199" s="4"/>
      <c r="M199" s="4"/>
      <c r="N199" s="4"/>
      <c r="O199" s="4"/>
      <c r="P199" s="4"/>
      <c r="Q199" s="4"/>
      <c r="R199" s="4"/>
    </row>
    <row r="200" ht="15.75" customHeight="1">
      <c r="K200" s="4"/>
      <c r="L200" s="4"/>
      <c r="M200" s="4"/>
      <c r="N200" s="4"/>
      <c r="O200" s="4"/>
      <c r="P200" s="4"/>
      <c r="Q200" s="4"/>
      <c r="R200" s="4"/>
    </row>
    <row r="201" ht="15.75" customHeight="1">
      <c r="K201" s="4"/>
      <c r="L201" s="4"/>
      <c r="M201" s="4"/>
      <c r="N201" s="4"/>
      <c r="O201" s="4"/>
      <c r="P201" s="4"/>
      <c r="Q201" s="4"/>
      <c r="R201" s="4"/>
    </row>
    <row r="202" ht="15.75" customHeight="1">
      <c r="K202" s="4"/>
      <c r="L202" s="4"/>
      <c r="M202" s="4"/>
      <c r="N202" s="4"/>
      <c r="O202" s="4"/>
      <c r="P202" s="4"/>
      <c r="Q202" s="4"/>
      <c r="R202" s="4"/>
    </row>
    <row r="203" ht="15.75" customHeight="1">
      <c r="K203" s="4"/>
      <c r="L203" s="4"/>
      <c r="M203" s="4"/>
      <c r="N203" s="4"/>
      <c r="O203" s="4"/>
      <c r="P203" s="4"/>
      <c r="Q203" s="4"/>
      <c r="R203" s="4"/>
    </row>
    <row r="204" ht="15.75" customHeight="1">
      <c r="K204" s="4"/>
      <c r="L204" s="4"/>
      <c r="M204" s="4"/>
      <c r="N204" s="4"/>
      <c r="O204" s="4"/>
      <c r="P204" s="4"/>
      <c r="Q204" s="4"/>
      <c r="R204" s="4"/>
    </row>
    <row r="205" ht="15.75" customHeight="1">
      <c r="K205" s="4"/>
      <c r="L205" s="4"/>
      <c r="M205" s="4"/>
      <c r="N205" s="4"/>
      <c r="O205" s="4"/>
      <c r="P205" s="4"/>
      <c r="Q205" s="4"/>
      <c r="R205" s="4"/>
    </row>
    <row r="206" ht="15.75" customHeight="1">
      <c r="K206" s="4"/>
      <c r="L206" s="4"/>
      <c r="M206" s="4"/>
      <c r="N206" s="4"/>
      <c r="O206" s="4"/>
      <c r="P206" s="4"/>
      <c r="Q206" s="4"/>
      <c r="R206" s="4"/>
    </row>
    <row r="207" ht="15.75" customHeight="1">
      <c r="K207" s="4"/>
      <c r="L207" s="4"/>
      <c r="M207" s="4"/>
      <c r="N207" s="4"/>
      <c r="O207" s="4"/>
      <c r="P207" s="4"/>
      <c r="Q207" s="4"/>
      <c r="R207" s="4"/>
    </row>
    <row r="208" ht="15.75" customHeight="1">
      <c r="K208" s="4"/>
      <c r="L208" s="4"/>
      <c r="M208" s="4"/>
      <c r="N208" s="4"/>
      <c r="O208" s="4"/>
      <c r="P208" s="4"/>
      <c r="Q208" s="4"/>
      <c r="R208" s="4"/>
    </row>
    <row r="209" ht="15.75" customHeight="1">
      <c r="K209" s="4"/>
      <c r="L209" s="4"/>
      <c r="M209" s="4"/>
      <c r="N209" s="4"/>
      <c r="O209" s="4"/>
      <c r="P209" s="4"/>
      <c r="Q209" s="4"/>
      <c r="R209" s="4"/>
    </row>
    <row r="210" ht="15.75" customHeight="1">
      <c r="K210" s="4"/>
      <c r="L210" s="4"/>
      <c r="M210" s="4"/>
      <c r="N210" s="4"/>
      <c r="O210" s="4"/>
      <c r="P210" s="4"/>
      <c r="Q210" s="4"/>
      <c r="R210" s="4"/>
    </row>
    <row r="211" ht="15.75" customHeight="1">
      <c r="K211" s="4"/>
      <c r="L211" s="4"/>
      <c r="M211" s="4"/>
      <c r="N211" s="4"/>
      <c r="O211" s="4"/>
      <c r="P211" s="4"/>
      <c r="Q211" s="4"/>
      <c r="R211" s="4"/>
    </row>
    <row r="212" ht="15.75" customHeight="1">
      <c r="K212" s="4"/>
      <c r="L212" s="4"/>
      <c r="M212" s="4"/>
      <c r="N212" s="4"/>
      <c r="O212" s="4"/>
      <c r="P212" s="4"/>
      <c r="Q212" s="4"/>
      <c r="R212" s="4"/>
    </row>
    <row r="213" ht="15.75" customHeight="1">
      <c r="K213" s="4"/>
      <c r="L213" s="4"/>
      <c r="M213" s="4"/>
      <c r="N213" s="4"/>
      <c r="O213" s="4"/>
      <c r="P213" s="4"/>
      <c r="Q213" s="4"/>
      <c r="R213" s="4"/>
    </row>
    <row r="214" ht="15.75" customHeight="1">
      <c r="K214" s="4"/>
      <c r="L214" s="4"/>
      <c r="M214" s="4"/>
      <c r="N214" s="4"/>
      <c r="O214" s="4"/>
      <c r="P214" s="4"/>
      <c r="Q214" s="4"/>
      <c r="R214" s="4"/>
    </row>
    <row r="215" ht="15.75" customHeight="1">
      <c r="K215" s="4"/>
      <c r="L215" s="4"/>
      <c r="M215" s="4"/>
      <c r="N215" s="4"/>
      <c r="O215" s="4"/>
      <c r="P215" s="4"/>
      <c r="Q215" s="4"/>
      <c r="R215" s="4"/>
    </row>
    <row r="216" ht="15.75" customHeight="1">
      <c r="K216" s="4"/>
      <c r="L216" s="4"/>
      <c r="M216" s="4"/>
      <c r="N216" s="4"/>
      <c r="O216" s="4"/>
      <c r="P216" s="4"/>
      <c r="Q216" s="4"/>
      <c r="R216" s="4"/>
    </row>
    <row r="217" ht="15.75" customHeight="1">
      <c r="K217" s="4"/>
      <c r="L217" s="4"/>
      <c r="M217" s="4"/>
      <c r="N217" s="4"/>
      <c r="O217" s="4"/>
      <c r="P217" s="4"/>
      <c r="Q217" s="4"/>
      <c r="R217" s="4"/>
    </row>
    <row r="218" ht="15.75" customHeight="1">
      <c r="K218" s="4"/>
      <c r="L218" s="4"/>
      <c r="M218" s="4"/>
      <c r="N218" s="4"/>
      <c r="O218" s="4"/>
      <c r="P218" s="4"/>
      <c r="Q218" s="4"/>
      <c r="R218" s="4"/>
    </row>
    <row r="219" ht="15.75" customHeight="1">
      <c r="K219" s="4"/>
      <c r="L219" s="4"/>
      <c r="M219" s="4"/>
      <c r="N219" s="4"/>
      <c r="O219" s="4"/>
      <c r="P219" s="4"/>
      <c r="Q219" s="4"/>
      <c r="R219" s="4"/>
    </row>
    <row r="220" ht="15.75" customHeight="1">
      <c r="K220" s="4"/>
      <c r="L220" s="4"/>
      <c r="M220" s="4"/>
      <c r="N220" s="4"/>
      <c r="O220" s="4"/>
      <c r="P220" s="4"/>
      <c r="Q220" s="4"/>
      <c r="R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A6:E6"/>
    <mergeCell ref="A7:E7"/>
    <mergeCell ref="A8:E8"/>
    <mergeCell ref="A1:J1"/>
    <mergeCell ref="A2:J2"/>
    <mergeCell ref="A3:J3"/>
    <mergeCell ref="A4:J4"/>
    <mergeCell ref="A5:E5"/>
    <mergeCell ref="F5:J5"/>
    <mergeCell ref="F6:J6"/>
    <mergeCell ref="A14:J14"/>
    <mergeCell ref="A15:J15"/>
    <mergeCell ref="A16:J16"/>
    <mergeCell ref="A17:J17"/>
    <mergeCell ref="A18:J18"/>
    <mergeCell ref="F7:J7"/>
    <mergeCell ref="F8:J8"/>
    <mergeCell ref="A9:J9"/>
    <mergeCell ref="A10:J10"/>
    <mergeCell ref="A11:J11"/>
    <mergeCell ref="A12:J12"/>
    <mergeCell ref="A13:J13"/>
  </mergeCells>
  <hyperlinks>
    <hyperlink display="Reference price sheet" location="'Reference price sheet'!A1" ref="A5"/>
    <hyperlink display="General classroom supplies" location="'General classroom supplies'!A1" ref="A6"/>
    <hyperlink display="Reception" location="'Year 2'!A1" ref="A11"/>
    <hyperlink display="Year 1" location="'Year 1'!A1" ref="A12"/>
    <hyperlink display="Year 2" location="'Year 2'!A1" ref="A13"/>
    <hyperlink display="Year 3" location="'Year 3'!A1" ref="A14"/>
    <hyperlink display="Year 4" location="'Year 4'!A1" ref="A15"/>
    <hyperlink display="Year 5" location="'Year 5'!A1" ref="A16"/>
    <hyperlink display="Year 6" location="'Year 6'!A1" ref="A17"/>
    <hyperlink r:id="rId1" ref="A18"/>
  </hyperlinks>
  <printOptions/>
  <pageMargins bottom="0.75" footer="0.0" header="0.0" left="0.7" right="0.7" top="0.75"/>
  <pageSetup paperSize="9" orientation="portrait"/>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9.0"/>
    <col customWidth="1" min="3" max="3" width="14.13"/>
    <col customWidth="1" min="4" max="4" width="10.13"/>
    <col customWidth="1" min="5" max="6" width="14.13"/>
    <col customWidth="1" min="7" max="7" width="20.13"/>
    <col customWidth="1" min="8" max="8" width="14.63"/>
    <col customWidth="1" min="9" max="10" width="14.13"/>
    <col customWidth="1" min="11" max="11" width="15.63"/>
    <col customWidth="1" min="12" max="26" width="14.38"/>
  </cols>
  <sheetData>
    <row r="1" ht="37.5" customHeight="1">
      <c r="A1" s="1" t="s">
        <v>736</v>
      </c>
      <c r="B1" s="2"/>
      <c r="C1" s="2"/>
      <c r="D1" s="2"/>
      <c r="E1" s="2"/>
      <c r="F1" s="2"/>
      <c r="G1" s="2"/>
      <c r="H1" s="2"/>
      <c r="I1" s="2"/>
      <c r="J1" s="2"/>
      <c r="K1" s="3"/>
      <c r="L1" s="19"/>
      <c r="M1" s="19"/>
      <c r="N1" s="19"/>
      <c r="O1" s="19"/>
      <c r="P1" s="19"/>
    </row>
    <row r="2" ht="22.5" customHeight="1">
      <c r="A2" s="5" t="s">
        <v>737</v>
      </c>
      <c r="B2" s="2"/>
      <c r="C2" s="2"/>
      <c r="D2" s="2"/>
      <c r="E2" s="2"/>
      <c r="F2" s="2"/>
      <c r="G2" s="2"/>
      <c r="H2" s="2"/>
      <c r="I2" s="2"/>
      <c r="J2" s="2"/>
      <c r="K2" s="3"/>
      <c r="L2" s="19"/>
      <c r="M2" s="19"/>
      <c r="N2" s="19"/>
      <c r="O2" s="19"/>
      <c r="P2" s="19"/>
    </row>
    <row r="3" ht="18.75" customHeight="1">
      <c r="A3" s="73" t="s">
        <v>738</v>
      </c>
      <c r="B3" s="74"/>
      <c r="C3" s="75" t="s">
        <v>369</v>
      </c>
      <c r="D3" s="2"/>
      <c r="E3" s="2"/>
      <c r="F3" s="3"/>
      <c r="G3" s="76">
        <v>30.0</v>
      </c>
      <c r="H3" s="77" t="s">
        <v>370</v>
      </c>
      <c r="I3" s="2"/>
      <c r="J3" s="2"/>
      <c r="K3" s="3"/>
      <c r="L3" s="19"/>
      <c r="M3" s="19"/>
      <c r="N3" s="19"/>
      <c r="O3" s="19"/>
      <c r="P3" s="19"/>
    </row>
    <row r="4" ht="18.75" customHeight="1">
      <c r="A4" s="78"/>
      <c r="B4" s="79"/>
      <c r="C4" s="80" t="s">
        <v>739</v>
      </c>
      <c r="D4" s="2"/>
      <c r="E4" s="2"/>
      <c r="F4" s="3"/>
      <c r="G4" s="81">
        <f>$G$3/2</f>
        <v>15</v>
      </c>
      <c r="H4" s="82" t="s">
        <v>740</v>
      </c>
      <c r="I4" s="83"/>
      <c r="J4" s="83"/>
      <c r="K4" s="74"/>
      <c r="L4" s="19"/>
      <c r="M4" s="19"/>
      <c r="N4" s="19"/>
      <c r="O4" s="19"/>
      <c r="P4" s="19"/>
    </row>
    <row r="5" ht="18.75" customHeight="1">
      <c r="A5" s="78"/>
      <c r="B5" s="79"/>
      <c r="C5" s="75" t="s">
        <v>373</v>
      </c>
      <c r="D5" s="2"/>
      <c r="E5" s="2"/>
      <c r="F5" s="3"/>
      <c r="G5" s="76">
        <v>1.0</v>
      </c>
      <c r="H5" s="78"/>
      <c r="K5" s="79"/>
      <c r="L5" s="19"/>
      <c r="M5" s="19"/>
      <c r="N5" s="19"/>
      <c r="O5" s="19"/>
      <c r="P5" s="19"/>
    </row>
    <row r="6" ht="18.75" customHeight="1">
      <c r="A6" s="78"/>
      <c r="B6" s="79"/>
      <c r="C6" s="75" t="s">
        <v>374</v>
      </c>
      <c r="D6" s="2"/>
      <c r="E6" s="2"/>
      <c r="F6" s="3"/>
      <c r="G6" s="76">
        <v>5.0</v>
      </c>
      <c r="H6" s="84"/>
      <c r="I6" s="85"/>
      <c r="J6" s="85"/>
      <c r="K6" s="86"/>
      <c r="L6" s="19"/>
      <c r="M6" s="19"/>
      <c r="N6" s="19"/>
      <c r="O6" s="19"/>
      <c r="P6" s="19"/>
    </row>
    <row r="7" ht="18.75" customHeight="1">
      <c r="A7" s="78"/>
      <c r="B7" s="79"/>
      <c r="C7" s="80" t="s">
        <v>741</v>
      </c>
      <c r="D7" s="2"/>
      <c r="E7" s="2"/>
      <c r="F7" s="3"/>
      <c r="G7" s="81">
        <f>$G$3/$G$6</f>
        <v>6</v>
      </c>
      <c r="H7" s="87" t="s">
        <v>470</v>
      </c>
      <c r="I7" s="83"/>
      <c r="J7" s="83"/>
      <c r="K7" s="74"/>
      <c r="L7" s="19"/>
      <c r="M7" s="19"/>
      <c r="N7" s="19"/>
      <c r="O7" s="19"/>
      <c r="P7" s="19"/>
    </row>
    <row r="8" ht="18.75" customHeight="1">
      <c r="A8" s="78"/>
      <c r="B8" s="79"/>
      <c r="C8" s="75" t="s">
        <v>376</v>
      </c>
      <c r="D8" s="2"/>
      <c r="E8" s="2"/>
      <c r="F8" s="3"/>
      <c r="G8" s="76">
        <v>1.0</v>
      </c>
      <c r="H8" s="78"/>
      <c r="K8" s="79"/>
      <c r="L8" s="19"/>
      <c r="M8" s="19"/>
      <c r="N8" s="19"/>
      <c r="O8" s="19"/>
      <c r="P8" s="19"/>
    </row>
    <row r="9" ht="18.75" customHeight="1">
      <c r="A9" s="78"/>
      <c r="B9" s="79"/>
      <c r="C9" s="80" t="s">
        <v>742</v>
      </c>
      <c r="D9" s="2"/>
      <c r="E9" s="2"/>
      <c r="F9" s="3"/>
      <c r="G9" s="81">
        <f>$G$3*$G$8</f>
        <v>30</v>
      </c>
      <c r="H9" s="84"/>
      <c r="I9" s="85"/>
      <c r="J9" s="85"/>
      <c r="K9" s="86"/>
      <c r="L9" s="19"/>
      <c r="M9" s="19"/>
      <c r="N9" s="19"/>
      <c r="O9" s="19"/>
      <c r="P9" s="19"/>
    </row>
    <row r="10" ht="18.75" customHeight="1">
      <c r="A10" s="78"/>
      <c r="B10" s="79"/>
      <c r="C10" s="80" t="s">
        <v>743</v>
      </c>
      <c r="D10" s="2"/>
      <c r="E10" s="2"/>
      <c r="F10" s="3"/>
      <c r="G10" s="81">
        <f>$G$9/2</f>
        <v>15</v>
      </c>
      <c r="H10" s="139" t="s">
        <v>473</v>
      </c>
      <c r="I10" s="83"/>
      <c r="J10" s="83"/>
      <c r="K10" s="74"/>
      <c r="L10" s="19"/>
      <c r="M10" s="19"/>
      <c r="N10" s="19"/>
      <c r="O10" s="19"/>
      <c r="P10" s="19"/>
    </row>
    <row r="11" ht="18.75" customHeight="1">
      <c r="A11" s="84"/>
      <c r="B11" s="86"/>
      <c r="C11" s="80" t="s">
        <v>744</v>
      </c>
      <c r="D11" s="2"/>
      <c r="E11" s="2"/>
      <c r="F11" s="3"/>
      <c r="G11" s="81">
        <f>$G$6*$G$8</f>
        <v>5</v>
      </c>
      <c r="H11" s="84"/>
      <c r="I11" s="85"/>
      <c r="J11" s="85"/>
      <c r="K11" s="86"/>
      <c r="L11" s="19"/>
      <c r="M11" s="19"/>
      <c r="N11" s="19"/>
      <c r="O11" s="19"/>
      <c r="P11" s="19"/>
    </row>
    <row r="12" ht="22.5" customHeight="1">
      <c r="A12" s="88" t="s">
        <v>745</v>
      </c>
      <c r="B12" s="2"/>
      <c r="C12" s="2"/>
      <c r="D12" s="2"/>
      <c r="E12" s="2"/>
      <c r="F12" s="2"/>
      <c r="G12" s="2"/>
      <c r="H12" s="2"/>
      <c r="I12" s="2"/>
      <c r="J12" s="2"/>
      <c r="K12" s="3"/>
      <c r="L12" s="19"/>
      <c r="M12" s="19"/>
      <c r="N12" s="19"/>
      <c r="O12" s="19"/>
      <c r="P12" s="19"/>
    </row>
    <row r="13" ht="22.5" customHeight="1">
      <c r="A13" s="89" t="s">
        <v>381</v>
      </c>
      <c r="B13" s="89" t="s">
        <v>24</v>
      </c>
      <c r="C13" s="89" t="s">
        <v>382</v>
      </c>
      <c r="D13" s="89" t="s">
        <v>383</v>
      </c>
      <c r="E13" s="89" t="s">
        <v>384</v>
      </c>
      <c r="F13" s="89" t="s">
        <v>25</v>
      </c>
      <c r="G13" s="89" t="s">
        <v>26</v>
      </c>
      <c r="H13" s="89" t="s">
        <v>385</v>
      </c>
      <c r="I13" s="89" t="s">
        <v>386</v>
      </c>
      <c r="J13" s="89" t="s">
        <v>387</v>
      </c>
      <c r="K13" s="89" t="s">
        <v>388</v>
      </c>
      <c r="L13" s="19"/>
      <c r="M13" s="19"/>
      <c r="N13" s="19"/>
      <c r="O13" s="19"/>
      <c r="P13" s="19"/>
    </row>
    <row r="14" ht="18.75" customHeight="1">
      <c r="A14" s="150" t="s">
        <v>650</v>
      </c>
      <c r="B14" s="151" t="s">
        <v>746</v>
      </c>
      <c r="C14" s="152"/>
      <c r="D14" s="153"/>
      <c r="E14" s="153"/>
      <c r="F14" s="154"/>
      <c r="G14" s="153"/>
      <c r="H14" s="154"/>
      <c r="I14" s="154"/>
      <c r="J14" s="154"/>
      <c r="K14" s="154"/>
      <c r="L14" s="19"/>
      <c r="M14" s="19"/>
      <c r="N14" s="19"/>
      <c r="O14" s="19"/>
      <c r="P14" s="19"/>
    </row>
    <row r="15" ht="18.75" customHeight="1">
      <c r="A15" s="94"/>
      <c r="B15" s="39" t="s">
        <v>35</v>
      </c>
      <c r="C15" s="137">
        <v>1.0</v>
      </c>
      <c r="D15" s="39" t="s">
        <v>391</v>
      </c>
      <c r="E15" s="39">
        <f t="shared" ref="E15:E19" si="1">$G$9*C15</f>
        <v>30</v>
      </c>
      <c r="F15" s="40">
        <f>'Reference price sheet'!$B$13</f>
        <v>0.18</v>
      </c>
      <c r="G15" s="41">
        <f>'Reference price sheet'!$C$13</f>
        <v>1</v>
      </c>
      <c r="H15" s="92">
        <f t="shared" ref="H15:H25" si="2">F15/G15</f>
        <v>0.18</v>
      </c>
      <c r="I15" s="92">
        <f t="shared" ref="I15:I25" si="3">J15/$G$3</f>
        <v>0.18</v>
      </c>
      <c r="J15" s="92">
        <f t="shared" ref="J15:J25" si="4">H15*E15/$G$8</f>
        <v>5.4</v>
      </c>
      <c r="K15" s="93">
        <f t="shared" ref="K15:K25" si="5">(ROUNDUP(E15/G15, 0)*F15)</f>
        <v>5.4</v>
      </c>
      <c r="L15" s="19"/>
      <c r="M15" s="19"/>
      <c r="N15" s="19"/>
      <c r="O15" s="19"/>
      <c r="P15" s="19"/>
    </row>
    <row r="16" ht="18.75" customHeight="1">
      <c r="A16" s="94"/>
      <c r="B16" s="39" t="s">
        <v>101</v>
      </c>
      <c r="C16" s="137">
        <v>1.0</v>
      </c>
      <c r="D16" s="39" t="s">
        <v>391</v>
      </c>
      <c r="E16" s="39">
        <f t="shared" si="1"/>
        <v>30</v>
      </c>
      <c r="F16" s="40">
        <f>'Reference price sheet'!$B$79</f>
        <v>0.35</v>
      </c>
      <c r="G16" s="41">
        <f>'Reference price sheet'!$C$79</f>
        <v>1</v>
      </c>
      <c r="H16" s="92">
        <f t="shared" si="2"/>
        <v>0.35</v>
      </c>
      <c r="I16" s="92">
        <f t="shared" si="3"/>
        <v>0.35</v>
      </c>
      <c r="J16" s="92">
        <f t="shared" si="4"/>
        <v>10.5</v>
      </c>
      <c r="K16" s="93">
        <f t="shared" si="5"/>
        <v>10.5</v>
      </c>
      <c r="L16" s="19"/>
      <c r="M16" s="19"/>
      <c r="N16" s="19"/>
      <c r="O16" s="19"/>
      <c r="P16" s="19"/>
    </row>
    <row r="17" ht="18.75" customHeight="1">
      <c r="A17" s="94"/>
      <c r="B17" s="39" t="s">
        <v>96</v>
      </c>
      <c r="C17" s="137">
        <v>2.0</v>
      </c>
      <c r="D17" s="39" t="s">
        <v>391</v>
      </c>
      <c r="E17" s="39">
        <f t="shared" si="1"/>
        <v>60</v>
      </c>
      <c r="F17" s="40">
        <f>'Reference price sheet'!$B$74</f>
        <v>1.6</v>
      </c>
      <c r="G17" s="41">
        <f>'Reference price sheet'!$C$74</f>
        <v>10</v>
      </c>
      <c r="H17" s="92">
        <f t="shared" si="2"/>
        <v>0.16</v>
      </c>
      <c r="I17" s="92">
        <f t="shared" si="3"/>
        <v>0.32</v>
      </c>
      <c r="J17" s="92">
        <f t="shared" si="4"/>
        <v>9.6</v>
      </c>
      <c r="K17" s="93">
        <f t="shared" si="5"/>
        <v>9.6</v>
      </c>
      <c r="L17" s="19"/>
      <c r="M17" s="19"/>
      <c r="N17" s="19"/>
      <c r="O17" s="19"/>
      <c r="P17" s="19"/>
    </row>
    <row r="18" ht="18.75" customHeight="1">
      <c r="A18" s="269" t="s">
        <v>747</v>
      </c>
      <c r="B18" s="39" t="s">
        <v>220</v>
      </c>
      <c r="C18" s="137">
        <v>1.0</v>
      </c>
      <c r="D18" s="39" t="s">
        <v>391</v>
      </c>
      <c r="E18" s="39">
        <f t="shared" si="1"/>
        <v>30</v>
      </c>
      <c r="F18" s="40">
        <f>'Reference price sheet'!$B$198</f>
        <v>4.2</v>
      </c>
      <c r="G18" s="41">
        <f>'Reference price sheet'!$C$198</f>
        <v>50</v>
      </c>
      <c r="H18" s="92">
        <f t="shared" si="2"/>
        <v>0.084</v>
      </c>
      <c r="I18" s="92">
        <f t="shared" si="3"/>
        <v>0.084</v>
      </c>
      <c r="J18" s="92">
        <f t="shared" si="4"/>
        <v>2.52</v>
      </c>
      <c r="K18" s="93">
        <f t="shared" si="5"/>
        <v>4.2</v>
      </c>
      <c r="L18" s="19"/>
      <c r="M18" s="19"/>
      <c r="N18" s="19"/>
      <c r="O18" s="19"/>
      <c r="P18" s="19"/>
    </row>
    <row r="19" ht="18.75" customHeight="1">
      <c r="A19" s="94"/>
      <c r="B19" s="39" t="s">
        <v>221</v>
      </c>
      <c r="C19" s="137">
        <v>1.0</v>
      </c>
      <c r="D19" s="39" t="s">
        <v>391</v>
      </c>
      <c r="E19" s="39">
        <f t="shared" si="1"/>
        <v>30</v>
      </c>
      <c r="F19" s="40">
        <f>'Reference price sheet'!$B$199</f>
        <v>2</v>
      </c>
      <c r="G19" s="41">
        <f>'Reference price sheet'!$C$199</f>
        <v>10</v>
      </c>
      <c r="H19" s="92">
        <f t="shared" si="2"/>
        <v>0.2</v>
      </c>
      <c r="I19" s="92">
        <f t="shared" si="3"/>
        <v>0.2</v>
      </c>
      <c r="J19" s="92">
        <f t="shared" si="4"/>
        <v>6</v>
      </c>
      <c r="K19" s="93">
        <f t="shared" si="5"/>
        <v>6</v>
      </c>
      <c r="L19" s="19"/>
      <c r="M19" s="19"/>
      <c r="N19" s="19"/>
      <c r="O19" s="19"/>
      <c r="P19" s="19"/>
    </row>
    <row r="20" ht="18.75" customHeight="1">
      <c r="A20" s="269" t="s">
        <v>748</v>
      </c>
      <c r="B20" s="39" t="s">
        <v>223</v>
      </c>
      <c r="C20" s="137">
        <v>1.0</v>
      </c>
      <c r="D20" s="39" t="s">
        <v>390</v>
      </c>
      <c r="E20" s="39">
        <f>$G$8*C20</f>
        <v>1</v>
      </c>
      <c r="F20" s="40">
        <f>'Reference price sheet'!$B$201</f>
        <v>1</v>
      </c>
      <c r="G20" s="41">
        <f>'Reference price sheet'!$C$201</f>
        <v>1</v>
      </c>
      <c r="H20" s="92">
        <f t="shared" si="2"/>
        <v>1</v>
      </c>
      <c r="I20" s="92">
        <f t="shared" si="3"/>
        <v>0.03333333333</v>
      </c>
      <c r="J20" s="92">
        <f t="shared" si="4"/>
        <v>1</v>
      </c>
      <c r="K20" s="93">
        <f t="shared" si="5"/>
        <v>1</v>
      </c>
      <c r="L20" s="19"/>
      <c r="M20" s="19"/>
      <c r="N20" s="19"/>
      <c r="O20" s="19"/>
      <c r="P20" s="19"/>
    </row>
    <row r="21" ht="18.75" customHeight="1">
      <c r="A21" s="94"/>
      <c r="B21" s="39" t="s">
        <v>185</v>
      </c>
      <c r="C21" s="137">
        <v>1.0</v>
      </c>
      <c r="D21" s="39" t="s">
        <v>391</v>
      </c>
      <c r="E21" s="39">
        <f t="shared" ref="E21:E24" si="6">$G$9*C21</f>
        <v>30</v>
      </c>
      <c r="F21" s="40">
        <f>'Reference price sheet'!$B$163</f>
        <v>0.7</v>
      </c>
      <c r="G21" s="41">
        <f>'Reference price sheet'!$C$163</f>
        <v>1</v>
      </c>
      <c r="H21" s="92">
        <f t="shared" si="2"/>
        <v>0.7</v>
      </c>
      <c r="I21" s="92">
        <f t="shared" si="3"/>
        <v>0.7</v>
      </c>
      <c r="J21" s="92">
        <f t="shared" si="4"/>
        <v>21</v>
      </c>
      <c r="K21" s="93">
        <f t="shared" si="5"/>
        <v>21</v>
      </c>
      <c r="L21" s="19"/>
      <c r="M21" s="19"/>
      <c r="N21" s="19"/>
      <c r="O21" s="19"/>
      <c r="P21" s="19"/>
    </row>
    <row r="22" ht="18.75" customHeight="1">
      <c r="A22" s="269" t="s">
        <v>749</v>
      </c>
      <c r="B22" s="39" t="s">
        <v>174</v>
      </c>
      <c r="C22" s="137">
        <v>2.0</v>
      </c>
      <c r="D22" s="39" t="s">
        <v>391</v>
      </c>
      <c r="E22" s="39">
        <f t="shared" si="6"/>
        <v>60</v>
      </c>
      <c r="F22" s="40">
        <f>'Reference price sheet'!$B$152</f>
        <v>1</v>
      </c>
      <c r="G22" s="41">
        <f>'Reference price sheet'!$C$152</f>
        <v>100</v>
      </c>
      <c r="H22" s="92">
        <f t="shared" si="2"/>
        <v>0.01</v>
      </c>
      <c r="I22" s="92">
        <f t="shared" si="3"/>
        <v>0.02</v>
      </c>
      <c r="J22" s="92">
        <f t="shared" si="4"/>
        <v>0.6</v>
      </c>
      <c r="K22" s="93">
        <f t="shared" si="5"/>
        <v>1</v>
      </c>
      <c r="L22" s="19"/>
      <c r="M22" s="19"/>
      <c r="N22" s="19"/>
      <c r="O22" s="19"/>
      <c r="P22" s="19"/>
    </row>
    <row r="23" ht="18.75" customHeight="1">
      <c r="A23" s="269" t="s">
        <v>749</v>
      </c>
      <c r="B23" s="39" t="s">
        <v>750</v>
      </c>
      <c r="C23" s="137">
        <v>1.0</v>
      </c>
      <c r="D23" s="39" t="s">
        <v>391</v>
      </c>
      <c r="E23" s="39">
        <f t="shared" si="6"/>
        <v>30</v>
      </c>
      <c r="F23" s="40">
        <f>'Reference price sheet'!$B$150</f>
        <v>0.3</v>
      </c>
      <c r="G23" s="41">
        <f>'Reference price sheet'!$C$150</f>
        <v>100</v>
      </c>
      <c r="H23" s="92">
        <f t="shared" si="2"/>
        <v>0.003</v>
      </c>
      <c r="I23" s="92">
        <f t="shared" si="3"/>
        <v>0.003</v>
      </c>
      <c r="J23" s="92">
        <f t="shared" si="4"/>
        <v>0.09</v>
      </c>
      <c r="K23" s="93">
        <f t="shared" si="5"/>
        <v>0.3</v>
      </c>
      <c r="L23" s="19"/>
      <c r="M23" s="19"/>
      <c r="N23" s="19"/>
      <c r="O23" s="19"/>
      <c r="P23" s="19"/>
    </row>
    <row r="24" ht="18.75" customHeight="1">
      <c r="A24" s="39"/>
      <c r="B24" s="39" t="s">
        <v>63</v>
      </c>
      <c r="C24" s="137">
        <v>0.6</v>
      </c>
      <c r="D24" s="39" t="s">
        <v>391</v>
      </c>
      <c r="E24" s="39">
        <f t="shared" si="6"/>
        <v>18</v>
      </c>
      <c r="F24" s="44">
        <f>'Reference price sheet'!$B$41</f>
        <v>2</v>
      </c>
      <c r="G24" s="45">
        <f>'Reference price sheet'!$C$41</f>
        <v>100</v>
      </c>
      <c r="H24" s="92">
        <f t="shared" si="2"/>
        <v>0.02</v>
      </c>
      <c r="I24" s="92">
        <f t="shared" si="3"/>
        <v>0.012</v>
      </c>
      <c r="J24" s="92">
        <f t="shared" si="4"/>
        <v>0.36</v>
      </c>
      <c r="K24" s="93">
        <f t="shared" si="5"/>
        <v>2</v>
      </c>
      <c r="L24" s="19"/>
      <c r="M24" s="19"/>
      <c r="N24" s="19"/>
      <c r="O24" s="19"/>
      <c r="P24" s="19"/>
    </row>
    <row r="25" ht="18.75" customHeight="1">
      <c r="A25" s="39"/>
      <c r="B25" s="39" t="s">
        <v>240</v>
      </c>
      <c r="C25" s="137">
        <v>1.0</v>
      </c>
      <c r="D25" s="39" t="s">
        <v>390</v>
      </c>
      <c r="E25" s="39">
        <f>$G$8*C25</f>
        <v>1</v>
      </c>
      <c r="F25" s="40">
        <f>'Reference price sheet'!$B$218</f>
        <v>0.25</v>
      </c>
      <c r="G25" s="41">
        <f>'Reference price sheet'!$C$218</f>
        <v>1</v>
      </c>
      <c r="H25" s="92">
        <f t="shared" si="2"/>
        <v>0.25</v>
      </c>
      <c r="I25" s="92">
        <f t="shared" si="3"/>
        <v>0.008333333333</v>
      </c>
      <c r="J25" s="92">
        <f t="shared" si="4"/>
        <v>0.25</v>
      </c>
      <c r="K25" s="93">
        <f t="shared" si="5"/>
        <v>0.25</v>
      </c>
      <c r="L25" s="19"/>
      <c r="M25" s="19"/>
      <c r="N25" s="19"/>
      <c r="O25" s="19"/>
      <c r="P25" s="19"/>
    </row>
    <row r="26" ht="18.75" customHeight="1">
      <c r="A26" s="150" t="s">
        <v>643</v>
      </c>
      <c r="B26" s="151" t="s">
        <v>751</v>
      </c>
      <c r="C26" s="152"/>
      <c r="D26" s="153"/>
      <c r="E26" s="153"/>
      <c r="F26" s="154"/>
      <c r="G26" s="152"/>
      <c r="H26" s="154"/>
      <c r="I26" s="154"/>
      <c r="J26" s="154"/>
      <c r="K26" s="154"/>
      <c r="L26" s="19"/>
      <c r="M26" s="19"/>
      <c r="N26" s="19"/>
      <c r="O26" s="19"/>
      <c r="P26" s="19"/>
    </row>
    <row r="27" ht="18.75" customHeight="1">
      <c r="A27" s="146" t="s">
        <v>498</v>
      </c>
      <c r="B27" s="141" t="s">
        <v>752</v>
      </c>
      <c r="C27" s="147">
        <v>1.0</v>
      </c>
      <c r="D27" s="220" t="s">
        <v>391</v>
      </c>
      <c r="E27" s="141">
        <f t="shared" ref="E27:E28" si="7">$G$9*C27</f>
        <v>30</v>
      </c>
      <c r="F27" s="142"/>
      <c r="G27" s="147"/>
      <c r="H27" s="142"/>
      <c r="I27" s="142">
        <v>0.0</v>
      </c>
      <c r="J27" s="142">
        <v>0.0</v>
      </c>
      <c r="K27" s="142">
        <v>0.0</v>
      </c>
      <c r="L27" s="19"/>
      <c r="M27" s="19"/>
      <c r="N27" s="19"/>
      <c r="O27" s="19"/>
      <c r="P27" s="19"/>
    </row>
    <row r="28" ht="18.75" customHeight="1">
      <c r="A28" s="115" t="s">
        <v>753</v>
      </c>
      <c r="B28" s="103" t="s">
        <v>754</v>
      </c>
      <c r="C28" s="103">
        <v>1.0</v>
      </c>
      <c r="D28" s="103" t="s">
        <v>391</v>
      </c>
      <c r="E28" s="103">
        <f t="shared" si="7"/>
        <v>30</v>
      </c>
      <c r="F28" s="105">
        <f>'Reference price sheet'!$B$44</f>
        <v>7</v>
      </c>
      <c r="G28" s="106">
        <f>'Reference price sheet'!$C$44</f>
        <v>30</v>
      </c>
      <c r="H28" s="107">
        <f t="shared" ref="H28:H30" si="8">F28/G28</f>
        <v>0.2333333333</v>
      </c>
      <c r="I28" s="107">
        <v>0.0</v>
      </c>
      <c r="J28" s="107">
        <v>0.0</v>
      </c>
      <c r="K28" s="107">
        <v>0.0</v>
      </c>
      <c r="L28" s="19"/>
      <c r="M28" s="19"/>
      <c r="N28" s="19"/>
      <c r="O28" s="19"/>
      <c r="P28" s="19"/>
    </row>
    <row r="29" ht="18.75" customHeight="1">
      <c r="A29" s="39"/>
      <c r="B29" s="121" t="s">
        <v>115</v>
      </c>
      <c r="C29" s="39">
        <v>1.0</v>
      </c>
      <c r="D29" s="94" t="s">
        <v>390</v>
      </c>
      <c r="E29" s="39">
        <f t="shared" ref="E29:E30" si="9">$G$8*C29</f>
        <v>1</v>
      </c>
      <c r="F29" s="40">
        <f>'Reference price sheet'!$B$93</f>
        <v>0.65</v>
      </c>
      <c r="G29" s="41">
        <f>'Reference price sheet'!$C$93</f>
        <v>1</v>
      </c>
      <c r="H29" s="92">
        <f t="shared" si="8"/>
        <v>0.65</v>
      </c>
      <c r="I29" s="92">
        <f t="shared" ref="I29:I30" si="10">J29/$G$3</f>
        <v>0.02166666667</v>
      </c>
      <c r="J29" s="92">
        <f t="shared" ref="J29:J30" si="11">H29*E29/$G$8</f>
        <v>0.65</v>
      </c>
      <c r="K29" s="93">
        <f t="shared" ref="K29:K30" si="12">(ROUNDUP(E29/G29, 0)*F29)</f>
        <v>0.65</v>
      </c>
      <c r="L29" s="19"/>
      <c r="M29" s="19"/>
      <c r="N29" s="19"/>
      <c r="O29" s="19"/>
      <c r="P29" s="19"/>
    </row>
    <row r="30" ht="18.75" customHeight="1">
      <c r="A30" s="155" t="s">
        <v>755</v>
      </c>
      <c r="B30" s="94" t="s">
        <v>50</v>
      </c>
      <c r="C30" s="45">
        <v>1.0</v>
      </c>
      <c r="D30" s="94" t="s">
        <v>390</v>
      </c>
      <c r="E30" s="39">
        <f t="shared" si="9"/>
        <v>1</v>
      </c>
      <c r="F30" s="40">
        <f>'Reference price sheet'!$B$28</f>
        <v>2.5</v>
      </c>
      <c r="G30" s="41">
        <f>'Reference price sheet'!$C$28</f>
        <v>1</v>
      </c>
      <c r="H30" s="92">
        <f t="shared" si="8"/>
        <v>2.5</v>
      </c>
      <c r="I30" s="92">
        <f t="shared" si="10"/>
        <v>0.08333333333</v>
      </c>
      <c r="J30" s="92">
        <f t="shared" si="11"/>
        <v>2.5</v>
      </c>
      <c r="K30" s="93">
        <f t="shared" si="12"/>
        <v>2.5</v>
      </c>
      <c r="L30" s="19"/>
      <c r="M30" s="19"/>
      <c r="N30" s="19"/>
      <c r="O30" s="19"/>
      <c r="P30" s="19"/>
    </row>
    <row r="31" ht="18.75" customHeight="1">
      <c r="A31" s="146" t="s">
        <v>756</v>
      </c>
      <c r="B31" s="141" t="s">
        <v>757</v>
      </c>
      <c r="C31" s="141"/>
      <c r="D31" s="141"/>
      <c r="E31" s="141"/>
      <c r="F31" s="142"/>
      <c r="G31" s="141"/>
      <c r="H31" s="142"/>
      <c r="I31" s="142">
        <v>0.0</v>
      </c>
      <c r="J31" s="142">
        <v>0.0</v>
      </c>
      <c r="K31" s="142">
        <v>0.0</v>
      </c>
      <c r="L31" s="19"/>
      <c r="M31" s="19"/>
      <c r="N31" s="19"/>
      <c r="O31" s="19"/>
      <c r="P31" s="19"/>
    </row>
    <row r="32" ht="22.5" customHeight="1">
      <c r="A32" s="97"/>
      <c r="B32" s="97"/>
      <c r="C32" s="97"/>
      <c r="D32" s="97"/>
      <c r="E32" s="97"/>
      <c r="F32" s="97"/>
      <c r="G32" s="97"/>
      <c r="H32" s="97" t="s">
        <v>484</v>
      </c>
      <c r="I32" s="98">
        <f t="shared" ref="I32:K32" si="13">SUM(I15:I31)</f>
        <v>2.015666667</v>
      </c>
      <c r="J32" s="98">
        <f t="shared" si="13"/>
        <v>60.47</v>
      </c>
      <c r="K32" s="98">
        <f t="shared" si="13"/>
        <v>64.4</v>
      </c>
      <c r="L32" s="19"/>
      <c r="M32" s="19"/>
      <c r="N32" s="19"/>
      <c r="O32" s="19"/>
      <c r="P32" s="19"/>
    </row>
    <row r="33" ht="22.5" customHeight="1">
      <c r="A33" s="88" t="s">
        <v>758</v>
      </c>
      <c r="B33" s="2"/>
      <c r="C33" s="2"/>
      <c r="D33" s="2"/>
      <c r="E33" s="2"/>
      <c r="F33" s="2"/>
      <c r="G33" s="2"/>
      <c r="H33" s="2"/>
      <c r="I33" s="2"/>
      <c r="J33" s="2"/>
      <c r="K33" s="3"/>
      <c r="L33" s="19"/>
      <c r="M33" s="19"/>
      <c r="N33" s="19"/>
      <c r="O33" s="19"/>
      <c r="P33" s="19"/>
    </row>
    <row r="34" ht="22.5" customHeight="1">
      <c r="A34" s="89" t="s">
        <v>381</v>
      </c>
      <c r="B34" s="89" t="s">
        <v>24</v>
      </c>
      <c r="C34" s="89" t="s">
        <v>382</v>
      </c>
      <c r="D34" s="89" t="s">
        <v>383</v>
      </c>
      <c r="E34" s="89" t="s">
        <v>384</v>
      </c>
      <c r="F34" s="89" t="s">
        <v>25</v>
      </c>
      <c r="G34" s="89" t="s">
        <v>26</v>
      </c>
      <c r="H34" s="89" t="s">
        <v>385</v>
      </c>
      <c r="I34" s="89" t="s">
        <v>386</v>
      </c>
      <c r="J34" s="89" t="s">
        <v>387</v>
      </c>
      <c r="K34" s="89" t="s">
        <v>388</v>
      </c>
      <c r="L34" s="19"/>
      <c r="M34" s="19"/>
      <c r="N34" s="19"/>
      <c r="O34" s="19"/>
      <c r="P34" s="19"/>
    </row>
    <row r="35" ht="18.75" customHeight="1">
      <c r="A35" s="39" t="s">
        <v>759</v>
      </c>
      <c r="B35" s="94" t="s">
        <v>278</v>
      </c>
      <c r="C35" s="45">
        <v>1.0</v>
      </c>
      <c r="D35" s="94" t="s">
        <v>391</v>
      </c>
      <c r="E35" s="39">
        <f t="shared" ref="E35:E40" si="14">$G$9*C35</f>
        <v>30</v>
      </c>
      <c r="F35" s="44">
        <f>'Reference price sheet'!$B$256</f>
        <v>7</v>
      </c>
      <c r="G35" s="45">
        <f>'Reference price sheet'!$C$256</f>
        <v>100</v>
      </c>
      <c r="H35" s="92">
        <f t="shared" ref="H35:H42" si="15">F35/G35</f>
        <v>0.07</v>
      </c>
      <c r="I35" s="92">
        <f t="shared" ref="I35:I37" si="16">J35/$G$3</f>
        <v>0.07</v>
      </c>
      <c r="J35" s="92">
        <f t="shared" ref="J35:J37" si="17">H35*E35/$G$8</f>
        <v>2.1</v>
      </c>
      <c r="K35" s="93">
        <f t="shared" ref="K35:K37" si="18">(ROUNDUP(E35/G35, 0)*F35)</f>
        <v>7</v>
      </c>
      <c r="L35" s="19"/>
      <c r="M35" s="19"/>
      <c r="N35" s="19"/>
      <c r="O35" s="19"/>
      <c r="P35" s="19"/>
    </row>
    <row r="36" ht="18.75" customHeight="1">
      <c r="A36" s="39"/>
      <c r="B36" s="94" t="s">
        <v>134</v>
      </c>
      <c r="C36" s="45">
        <v>4.0</v>
      </c>
      <c r="D36" s="94" t="s">
        <v>391</v>
      </c>
      <c r="E36" s="39">
        <f t="shared" si="14"/>
        <v>120</v>
      </c>
      <c r="F36" s="40">
        <f>'Reference price sheet'!$B$112</f>
        <v>6</v>
      </c>
      <c r="G36" s="41">
        <f>'Reference price sheet'!$C$112</f>
        <v>60</v>
      </c>
      <c r="H36" s="92">
        <f t="shared" si="15"/>
        <v>0.1</v>
      </c>
      <c r="I36" s="92">
        <f t="shared" si="16"/>
        <v>0.4</v>
      </c>
      <c r="J36" s="92">
        <f t="shared" si="17"/>
        <v>12</v>
      </c>
      <c r="K36" s="93">
        <f t="shared" si="18"/>
        <v>12</v>
      </c>
      <c r="L36" s="19"/>
      <c r="M36" s="19"/>
      <c r="N36" s="19"/>
      <c r="O36" s="19"/>
      <c r="P36" s="19"/>
    </row>
    <row r="37" ht="18.75" customHeight="1">
      <c r="A37" s="39" t="s">
        <v>760</v>
      </c>
      <c r="B37" s="39" t="s">
        <v>176</v>
      </c>
      <c r="C37" s="39">
        <v>2.0</v>
      </c>
      <c r="D37" s="39" t="s">
        <v>391</v>
      </c>
      <c r="E37" s="39">
        <f t="shared" si="14"/>
        <v>60</v>
      </c>
      <c r="F37" s="44">
        <f>'Reference price sheet'!$B$154</f>
        <v>1.5</v>
      </c>
      <c r="G37" s="45">
        <f>'Reference price sheet'!$C$154</f>
        <v>150</v>
      </c>
      <c r="H37" s="92">
        <f t="shared" si="15"/>
        <v>0.01</v>
      </c>
      <c r="I37" s="92">
        <f t="shared" si="16"/>
        <v>0.02</v>
      </c>
      <c r="J37" s="92">
        <f t="shared" si="17"/>
        <v>0.6</v>
      </c>
      <c r="K37" s="93">
        <f t="shared" si="18"/>
        <v>1.5</v>
      </c>
      <c r="L37" s="19"/>
      <c r="M37" s="19"/>
      <c r="N37" s="19"/>
      <c r="O37" s="19"/>
      <c r="P37" s="19"/>
    </row>
    <row r="38" ht="18.75" customHeight="1">
      <c r="A38" s="115"/>
      <c r="B38" s="103" t="s">
        <v>761</v>
      </c>
      <c r="C38" s="103">
        <v>2.0</v>
      </c>
      <c r="D38" s="103" t="s">
        <v>391</v>
      </c>
      <c r="E38" s="103">
        <f t="shared" si="14"/>
        <v>60</v>
      </c>
      <c r="F38" s="105">
        <f>'Reference price sheet'!$B$171</f>
        <v>1</v>
      </c>
      <c r="G38" s="106">
        <f>'Reference price sheet'!$C$171</f>
        <v>100</v>
      </c>
      <c r="H38" s="107">
        <f t="shared" si="15"/>
        <v>0.01</v>
      </c>
      <c r="I38" s="107">
        <v>0.0</v>
      </c>
      <c r="J38" s="107">
        <v>0.0</v>
      </c>
      <c r="K38" s="107">
        <v>0.0</v>
      </c>
      <c r="L38" s="19"/>
      <c r="M38" s="19"/>
      <c r="N38" s="19"/>
      <c r="O38" s="19"/>
      <c r="P38" s="19"/>
    </row>
    <row r="39" ht="18.75" customHeight="1">
      <c r="A39" s="39"/>
      <c r="B39" s="39" t="s">
        <v>145</v>
      </c>
      <c r="C39" s="39">
        <v>9.0</v>
      </c>
      <c r="D39" s="39" t="s">
        <v>391</v>
      </c>
      <c r="E39" s="39">
        <f t="shared" si="14"/>
        <v>270</v>
      </c>
      <c r="F39" s="40">
        <f>'Reference price sheet'!$B$123</f>
        <v>1.6</v>
      </c>
      <c r="G39" s="41">
        <f>'Reference price sheet'!$C$123</f>
        <v>100</v>
      </c>
      <c r="H39" s="92">
        <f t="shared" si="15"/>
        <v>0.016</v>
      </c>
      <c r="I39" s="92">
        <f t="shared" ref="I39:I42" si="19">J39/$G$3</f>
        <v>0.144</v>
      </c>
      <c r="J39" s="92">
        <f t="shared" ref="J39:J42" si="20">H39*E39/$G$8</f>
        <v>4.32</v>
      </c>
      <c r="K39" s="93">
        <f t="shared" ref="K39:K42" si="21">(ROUNDUP(E39/G39, 0)*F39)</f>
        <v>4.8</v>
      </c>
      <c r="L39" s="19"/>
      <c r="M39" s="19"/>
      <c r="N39" s="19"/>
      <c r="O39" s="19"/>
      <c r="P39" s="19"/>
    </row>
    <row r="40" ht="18.75" customHeight="1">
      <c r="A40" s="39"/>
      <c r="B40" s="39" t="s">
        <v>106</v>
      </c>
      <c r="C40" s="39">
        <v>1.0</v>
      </c>
      <c r="D40" s="39" t="s">
        <v>391</v>
      </c>
      <c r="E40" s="39">
        <f t="shared" si="14"/>
        <v>30</v>
      </c>
      <c r="F40" s="40">
        <f>'Reference price sheet'!$B$84</f>
        <v>0.5</v>
      </c>
      <c r="G40" s="41">
        <f>'Reference price sheet'!$C$84</f>
        <v>45</v>
      </c>
      <c r="H40" s="92">
        <f t="shared" si="15"/>
        <v>0.01111111111</v>
      </c>
      <c r="I40" s="92">
        <f t="shared" si="19"/>
        <v>0.01111111111</v>
      </c>
      <c r="J40" s="92">
        <f t="shared" si="20"/>
        <v>0.3333333333</v>
      </c>
      <c r="K40" s="93">
        <f t="shared" si="21"/>
        <v>0.5</v>
      </c>
      <c r="L40" s="19"/>
      <c r="M40" s="19"/>
      <c r="N40" s="19"/>
      <c r="O40" s="19"/>
      <c r="P40" s="19"/>
    </row>
    <row r="41" ht="18.75" customHeight="1">
      <c r="A41" s="39"/>
      <c r="B41" s="39" t="s">
        <v>150</v>
      </c>
      <c r="C41" s="39">
        <v>1.0</v>
      </c>
      <c r="D41" s="39" t="s">
        <v>390</v>
      </c>
      <c r="E41" s="39">
        <f>$G$8*C41</f>
        <v>1</v>
      </c>
      <c r="F41" s="40">
        <f>'Reference price sheet'!$B$128</f>
        <v>1.5</v>
      </c>
      <c r="G41" s="41">
        <f>'Reference price sheet'!$C$128</f>
        <v>1</v>
      </c>
      <c r="H41" s="92">
        <f t="shared" si="15"/>
        <v>1.5</v>
      </c>
      <c r="I41" s="92">
        <f t="shared" si="19"/>
        <v>0.05</v>
      </c>
      <c r="J41" s="92">
        <f t="shared" si="20"/>
        <v>1.5</v>
      </c>
      <c r="K41" s="93">
        <f t="shared" si="21"/>
        <v>1.5</v>
      </c>
      <c r="L41" s="19"/>
      <c r="M41" s="19"/>
      <c r="N41" s="19"/>
      <c r="O41" s="19"/>
      <c r="P41" s="19"/>
    </row>
    <row r="42" ht="18.75" customHeight="1">
      <c r="A42" s="39"/>
      <c r="B42" s="39" t="s">
        <v>172</v>
      </c>
      <c r="C42" s="39">
        <v>1.0</v>
      </c>
      <c r="D42" s="39" t="s">
        <v>391</v>
      </c>
      <c r="E42" s="39">
        <f>$G$9*C42</f>
        <v>30</v>
      </c>
      <c r="F42" s="40">
        <f>'Reference price sheet'!$B$150</f>
        <v>0.3</v>
      </c>
      <c r="G42" s="41">
        <f>'Reference price sheet'!$C$150</f>
        <v>100</v>
      </c>
      <c r="H42" s="92">
        <f t="shared" si="15"/>
        <v>0.003</v>
      </c>
      <c r="I42" s="92">
        <f t="shared" si="19"/>
        <v>0.003</v>
      </c>
      <c r="J42" s="92">
        <f t="shared" si="20"/>
        <v>0.09</v>
      </c>
      <c r="K42" s="93">
        <f t="shared" si="21"/>
        <v>0.3</v>
      </c>
      <c r="L42" s="19"/>
      <c r="M42" s="19"/>
      <c r="N42" s="19"/>
      <c r="O42" s="19"/>
      <c r="P42" s="19"/>
    </row>
    <row r="43" ht="18.75" customHeight="1">
      <c r="A43" s="146"/>
      <c r="B43" s="220" t="s">
        <v>762</v>
      </c>
      <c r="C43" s="183"/>
      <c r="D43" s="220"/>
      <c r="E43" s="183"/>
      <c r="F43" s="142"/>
      <c r="G43" s="147"/>
      <c r="H43" s="142"/>
      <c r="I43" s="142">
        <v>0.0</v>
      </c>
      <c r="J43" s="142">
        <v>0.0</v>
      </c>
      <c r="K43" s="142">
        <v>0.0</v>
      </c>
      <c r="L43" s="19"/>
      <c r="M43" s="19"/>
      <c r="N43" s="19"/>
      <c r="O43" s="19"/>
      <c r="P43" s="19"/>
    </row>
    <row r="44" ht="18.75" customHeight="1">
      <c r="A44" s="39"/>
      <c r="B44" s="39" t="s">
        <v>61</v>
      </c>
      <c r="C44" s="39">
        <v>2.0</v>
      </c>
      <c r="D44" s="39" t="s">
        <v>391</v>
      </c>
      <c r="E44" s="39">
        <f>$G$9*C44</f>
        <v>60</v>
      </c>
      <c r="F44" s="40">
        <f>'Reference price sheet'!$B$39</f>
        <v>4.25</v>
      </c>
      <c r="G44" s="41">
        <f>'Reference price sheet'!$C$39</f>
        <v>100</v>
      </c>
      <c r="H44" s="92">
        <f t="shared" ref="H44:H45" si="22">F44/G44</f>
        <v>0.0425</v>
      </c>
      <c r="I44" s="92">
        <f>J44/$G$3</f>
        <v>0.085</v>
      </c>
      <c r="J44" s="92">
        <f>H44*E44/$G$8</f>
        <v>2.55</v>
      </c>
      <c r="K44" s="93">
        <f>(ROUNDUP(E44/G44, 0)*F44)</f>
        <v>4.25</v>
      </c>
      <c r="L44" s="19"/>
      <c r="M44" s="19"/>
      <c r="N44" s="19"/>
      <c r="O44" s="19"/>
      <c r="P44" s="19"/>
    </row>
    <row r="45" ht="18.75" customHeight="1">
      <c r="A45" s="115" t="s">
        <v>763</v>
      </c>
      <c r="B45" s="103" t="s">
        <v>241</v>
      </c>
      <c r="C45" s="103">
        <v>1.0</v>
      </c>
      <c r="D45" s="103" t="s">
        <v>390</v>
      </c>
      <c r="E45" s="103"/>
      <c r="F45" s="105">
        <f>'Reference price sheet'!$B$219</f>
        <v>2</v>
      </c>
      <c r="G45" s="106">
        <f>'Reference price sheet'!$C$219</f>
        <v>1</v>
      </c>
      <c r="H45" s="107">
        <f t="shared" si="22"/>
        <v>2</v>
      </c>
      <c r="I45" s="107">
        <v>0.0</v>
      </c>
      <c r="J45" s="107">
        <v>0.0</v>
      </c>
      <c r="K45" s="107">
        <v>0.0</v>
      </c>
      <c r="L45" s="19"/>
      <c r="M45" s="19"/>
      <c r="N45" s="19"/>
      <c r="O45" s="19"/>
      <c r="P45" s="19"/>
    </row>
    <row r="46" ht="22.5" customHeight="1">
      <c r="A46" s="97"/>
      <c r="B46" s="97"/>
      <c r="C46" s="97"/>
      <c r="D46" s="97"/>
      <c r="E46" s="97"/>
      <c r="F46" s="97"/>
      <c r="G46" s="97"/>
      <c r="H46" s="97" t="s">
        <v>484</v>
      </c>
      <c r="I46" s="98">
        <f t="shared" ref="I46:K46" si="23">SUM(I35:I45)</f>
        <v>0.7831111111</v>
      </c>
      <c r="J46" s="98">
        <f t="shared" si="23"/>
        <v>23.49333333</v>
      </c>
      <c r="K46" s="98">
        <f t="shared" si="23"/>
        <v>31.85</v>
      </c>
      <c r="L46" s="19"/>
      <c r="M46" s="19"/>
      <c r="N46" s="19"/>
      <c r="O46" s="19"/>
      <c r="P46" s="19"/>
    </row>
    <row r="47" ht="22.5" customHeight="1">
      <c r="A47" s="88" t="s">
        <v>764</v>
      </c>
      <c r="B47" s="2"/>
      <c r="C47" s="2"/>
      <c r="D47" s="2"/>
      <c r="E47" s="2"/>
      <c r="F47" s="2"/>
      <c r="G47" s="2"/>
      <c r="H47" s="2"/>
      <c r="I47" s="2"/>
      <c r="J47" s="2"/>
      <c r="K47" s="3"/>
      <c r="L47" s="19"/>
      <c r="M47" s="19"/>
      <c r="N47" s="19"/>
      <c r="O47" s="19"/>
      <c r="P47" s="19"/>
    </row>
    <row r="48" ht="22.5" customHeight="1">
      <c r="A48" s="89" t="s">
        <v>381</v>
      </c>
      <c r="B48" s="89" t="s">
        <v>24</v>
      </c>
      <c r="C48" s="89" t="s">
        <v>382</v>
      </c>
      <c r="D48" s="89" t="s">
        <v>383</v>
      </c>
      <c r="E48" s="89" t="s">
        <v>384</v>
      </c>
      <c r="F48" s="89" t="s">
        <v>25</v>
      </c>
      <c r="G48" s="89" t="s">
        <v>26</v>
      </c>
      <c r="H48" s="89" t="s">
        <v>765</v>
      </c>
      <c r="I48" s="89" t="s">
        <v>386</v>
      </c>
      <c r="J48" s="89" t="s">
        <v>387</v>
      </c>
      <c r="K48" s="89" t="s">
        <v>388</v>
      </c>
      <c r="L48" s="19"/>
      <c r="M48" s="19"/>
      <c r="N48" s="19"/>
      <c r="O48" s="19"/>
      <c r="P48" s="19"/>
    </row>
    <row r="49" ht="18.75" customHeight="1">
      <c r="A49" s="146"/>
      <c r="B49" s="220" t="s">
        <v>766</v>
      </c>
      <c r="C49" s="183"/>
      <c r="D49" s="220"/>
      <c r="E49" s="183"/>
      <c r="F49" s="142"/>
      <c r="G49" s="141"/>
      <c r="H49" s="142"/>
      <c r="I49" s="142">
        <v>0.0</v>
      </c>
      <c r="J49" s="142">
        <v>0.0</v>
      </c>
      <c r="K49" s="142">
        <v>0.0</v>
      </c>
      <c r="L49" s="19"/>
      <c r="M49" s="19"/>
      <c r="N49" s="19"/>
      <c r="O49" s="19"/>
      <c r="P49" s="19"/>
    </row>
    <row r="50" ht="18.75" customHeight="1">
      <c r="A50" s="39"/>
      <c r="B50" s="39" t="s">
        <v>240</v>
      </c>
      <c r="C50" s="39">
        <v>1.0</v>
      </c>
      <c r="D50" s="39" t="s">
        <v>390</v>
      </c>
      <c r="E50" s="39">
        <f>$G$8*C50</f>
        <v>1</v>
      </c>
      <c r="F50" s="40">
        <f>'Reference price sheet'!$B$218</f>
        <v>0.25</v>
      </c>
      <c r="G50" s="41">
        <f>'Reference price sheet'!$C$218</f>
        <v>1</v>
      </c>
      <c r="H50" s="92">
        <f t="shared" ref="H50:H51" si="24">F50/G50</f>
        <v>0.25</v>
      </c>
      <c r="I50" s="92">
        <f t="shared" ref="I50:I51" si="25">J50/$G$3</f>
        <v>0.008333333333</v>
      </c>
      <c r="J50" s="92">
        <f t="shared" ref="J50:J51" si="26">H50*E50/$G$8</f>
        <v>0.25</v>
      </c>
      <c r="K50" s="93">
        <f t="shared" ref="K50:K51" si="27">(ROUNDUP(E50/G50, 0)*F50)</f>
        <v>0.25</v>
      </c>
      <c r="L50" s="19"/>
      <c r="M50" s="19"/>
      <c r="N50" s="19"/>
      <c r="O50" s="19"/>
      <c r="P50" s="19"/>
    </row>
    <row r="51" ht="18.75" customHeight="1">
      <c r="A51" s="39"/>
      <c r="B51" s="39" t="s">
        <v>62</v>
      </c>
      <c r="C51" s="39">
        <v>2.0</v>
      </c>
      <c r="D51" s="39" t="s">
        <v>391</v>
      </c>
      <c r="E51" s="39">
        <f>$G$9*C51</f>
        <v>60</v>
      </c>
      <c r="F51" s="40">
        <f>'Reference price sheet'!$B$40</f>
        <v>4</v>
      </c>
      <c r="G51" s="41">
        <f>'Reference price sheet'!$C$40</f>
        <v>200</v>
      </c>
      <c r="H51" s="92">
        <f t="shared" si="24"/>
        <v>0.02</v>
      </c>
      <c r="I51" s="92">
        <f t="shared" si="25"/>
        <v>0.04</v>
      </c>
      <c r="J51" s="92">
        <f t="shared" si="26"/>
        <v>1.2</v>
      </c>
      <c r="K51" s="93">
        <f t="shared" si="27"/>
        <v>4</v>
      </c>
      <c r="L51" s="19"/>
      <c r="M51" s="19"/>
      <c r="N51" s="19"/>
      <c r="O51" s="19"/>
      <c r="P51" s="19"/>
    </row>
    <row r="52" ht="18.75" customHeight="1">
      <c r="A52" s="146" t="s">
        <v>582</v>
      </c>
      <c r="B52" s="141" t="s">
        <v>767</v>
      </c>
      <c r="C52" s="141"/>
      <c r="D52" s="141"/>
      <c r="E52" s="141"/>
      <c r="F52" s="142"/>
      <c r="G52" s="147"/>
      <c r="H52" s="142"/>
      <c r="I52" s="142">
        <v>0.0</v>
      </c>
      <c r="J52" s="142">
        <v>0.0</v>
      </c>
      <c r="K52" s="142">
        <v>0.0</v>
      </c>
      <c r="L52" s="19"/>
      <c r="M52" s="19"/>
      <c r="N52" s="19"/>
      <c r="O52" s="19"/>
      <c r="P52" s="19"/>
    </row>
    <row r="53" ht="18.75" customHeight="1">
      <c r="A53" s="39"/>
      <c r="B53" s="70" t="s">
        <v>176</v>
      </c>
      <c r="C53" s="70">
        <v>1.0</v>
      </c>
      <c r="D53" s="70" t="s">
        <v>390</v>
      </c>
      <c r="E53" s="39">
        <f t="shared" ref="E53:E55" si="28">$G$9*C53</f>
        <v>30</v>
      </c>
      <c r="F53" s="51">
        <f>'Reference price sheet'!$B$154</f>
        <v>1.5</v>
      </c>
      <c r="G53" s="41">
        <f>'Reference price sheet'!$C$154</f>
        <v>150</v>
      </c>
      <c r="H53" s="92">
        <f t="shared" ref="H53:H55" si="29">F53/G53</f>
        <v>0.01</v>
      </c>
      <c r="I53" s="92">
        <f t="shared" ref="I53:I55" si="30">J53/$G$3</f>
        <v>0.01</v>
      </c>
      <c r="J53" s="92">
        <f t="shared" ref="J53:J55" si="31">H53*E53/$G$8</f>
        <v>0.3</v>
      </c>
      <c r="K53" s="93">
        <f t="shared" ref="K53:K55" si="32">(ROUNDUP(E53/G53, 0)*F53)</f>
        <v>1.5</v>
      </c>
      <c r="L53" s="19"/>
      <c r="M53" s="19"/>
      <c r="N53" s="19"/>
      <c r="O53" s="19"/>
      <c r="P53" s="19"/>
    </row>
    <row r="54" ht="18.75" customHeight="1">
      <c r="A54" s="39"/>
      <c r="B54" s="70" t="s">
        <v>308</v>
      </c>
      <c r="C54" s="70">
        <v>1.0</v>
      </c>
      <c r="D54" s="70" t="s">
        <v>390</v>
      </c>
      <c r="E54" s="39">
        <f t="shared" si="28"/>
        <v>30</v>
      </c>
      <c r="F54" s="51">
        <f>'Reference price sheet'!$B$286</f>
        <v>7</v>
      </c>
      <c r="G54" s="41">
        <f>'Reference price sheet'!$C$286</f>
        <v>27</v>
      </c>
      <c r="H54" s="92">
        <f t="shared" si="29"/>
        <v>0.2592592593</v>
      </c>
      <c r="I54" s="92">
        <f t="shared" si="30"/>
        <v>0.2592592593</v>
      </c>
      <c r="J54" s="92">
        <f t="shared" si="31"/>
        <v>7.777777778</v>
      </c>
      <c r="K54" s="93">
        <f t="shared" si="32"/>
        <v>14</v>
      </c>
      <c r="L54" s="19"/>
      <c r="M54" s="19"/>
      <c r="N54" s="19"/>
      <c r="O54" s="19"/>
      <c r="P54" s="19"/>
    </row>
    <row r="55" ht="18.75" customHeight="1">
      <c r="A55" s="39" t="s">
        <v>768</v>
      </c>
      <c r="B55" s="39" t="s">
        <v>769</v>
      </c>
      <c r="C55" s="39">
        <v>0.25</v>
      </c>
      <c r="D55" s="39" t="s">
        <v>391</v>
      </c>
      <c r="E55" s="39">
        <f t="shared" si="28"/>
        <v>7.5</v>
      </c>
      <c r="F55" s="40">
        <f>'Reference price sheet'!$B$149</f>
        <v>1</v>
      </c>
      <c r="G55" s="41">
        <f>'Reference price sheet'!$C$149</f>
        <v>250</v>
      </c>
      <c r="H55" s="92">
        <f t="shared" si="29"/>
        <v>0.004</v>
      </c>
      <c r="I55" s="92">
        <f t="shared" si="30"/>
        <v>0.001</v>
      </c>
      <c r="J55" s="92">
        <f t="shared" si="31"/>
        <v>0.03</v>
      </c>
      <c r="K55" s="93">
        <f t="shared" si="32"/>
        <v>1</v>
      </c>
      <c r="L55" s="19"/>
      <c r="M55" s="19"/>
      <c r="N55" s="19"/>
      <c r="O55" s="19"/>
      <c r="P55" s="19"/>
    </row>
    <row r="56" ht="22.5" customHeight="1">
      <c r="A56" s="97"/>
      <c r="B56" s="97"/>
      <c r="C56" s="97"/>
      <c r="D56" s="97"/>
      <c r="E56" s="97"/>
      <c r="F56" s="97"/>
      <c r="G56" s="97"/>
      <c r="H56" s="97" t="s">
        <v>484</v>
      </c>
      <c r="I56" s="98">
        <f t="shared" ref="I56:K56" si="33">SUM(I49:I55)</f>
        <v>0.3185925926</v>
      </c>
      <c r="J56" s="98">
        <f t="shared" si="33"/>
        <v>9.557777778</v>
      </c>
      <c r="K56" s="98">
        <f t="shared" si="33"/>
        <v>20.75</v>
      </c>
      <c r="L56" s="19"/>
      <c r="M56" s="19"/>
      <c r="N56" s="19"/>
      <c r="O56" s="19"/>
      <c r="P56" s="19"/>
    </row>
    <row r="57" ht="22.5" customHeight="1">
      <c r="A57" s="88" t="s">
        <v>770</v>
      </c>
      <c r="B57" s="2"/>
      <c r="C57" s="2"/>
      <c r="D57" s="2"/>
      <c r="E57" s="2"/>
      <c r="F57" s="2"/>
      <c r="G57" s="2"/>
      <c r="H57" s="2"/>
      <c r="I57" s="2"/>
      <c r="J57" s="2"/>
      <c r="K57" s="3"/>
      <c r="L57" s="19"/>
      <c r="M57" s="19"/>
      <c r="N57" s="19"/>
      <c r="O57" s="19"/>
      <c r="P57" s="19"/>
    </row>
    <row r="58" ht="22.5" customHeight="1">
      <c r="A58" s="89" t="s">
        <v>381</v>
      </c>
      <c r="B58" s="89" t="s">
        <v>24</v>
      </c>
      <c r="C58" s="89" t="s">
        <v>382</v>
      </c>
      <c r="D58" s="89" t="s">
        <v>383</v>
      </c>
      <c r="E58" s="89" t="s">
        <v>384</v>
      </c>
      <c r="F58" s="89" t="s">
        <v>25</v>
      </c>
      <c r="G58" s="89" t="s">
        <v>26</v>
      </c>
      <c r="H58" s="89" t="s">
        <v>385</v>
      </c>
      <c r="I58" s="89" t="s">
        <v>386</v>
      </c>
      <c r="J58" s="89" t="s">
        <v>387</v>
      </c>
      <c r="K58" s="89" t="s">
        <v>388</v>
      </c>
      <c r="L58" s="19"/>
      <c r="M58" s="19"/>
      <c r="N58" s="19"/>
      <c r="O58" s="19"/>
      <c r="P58" s="19"/>
    </row>
    <row r="59" ht="18.75" customHeight="1">
      <c r="A59" s="157" t="s">
        <v>771</v>
      </c>
      <c r="B59" s="151" t="s">
        <v>772</v>
      </c>
      <c r="C59" s="152"/>
      <c r="D59" s="153"/>
      <c r="E59" s="153"/>
      <c r="F59" s="154"/>
      <c r="G59" s="153"/>
      <c r="H59" s="154"/>
      <c r="I59" s="154"/>
      <c r="J59" s="154"/>
      <c r="K59" s="154"/>
      <c r="L59" s="19"/>
      <c r="M59" s="19"/>
      <c r="N59" s="19"/>
      <c r="O59" s="19"/>
      <c r="P59" s="19"/>
    </row>
    <row r="60" ht="18.75" customHeight="1">
      <c r="A60" s="251"/>
      <c r="B60" s="270" t="s">
        <v>773</v>
      </c>
      <c r="C60" s="251"/>
      <c r="D60" s="76">
        <v>5.0</v>
      </c>
      <c r="E60" s="251"/>
      <c r="F60" s="252"/>
      <c r="G60" s="251"/>
      <c r="H60" s="252"/>
      <c r="I60" s="252"/>
      <c r="J60" s="252"/>
      <c r="K60" s="252"/>
      <c r="L60" s="19"/>
      <c r="M60" s="19"/>
      <c r="N60" s="19"/>
      <c r="O60" s="19"/>
      <c r="P60" s="19"/>
    </row>
    <row r="61" ht="18.75" customHeight="1">
      <c r="A61" s="39" t="s">
        <v>774</v>
      </c>
      <c r="B61" s="39" t="s">
        <v>55</v>
      </c>
      <c r="C61" s="39">
        <v>1.0</v>
      </c>
      <c r="D61" s="39" t="s">
        <v>775</v>
      </c>
      <c r="E61" s="45">
        <f t="shared" ref="E61:E65" si="34">_xlfn.CEILING.MATH(C61*$D$60)</f>
        <v>5</v>
      </c>
      <c r="F61" s="40">
        <f>'Reference price sheet'!$B$33</f>
        <v>1.4</v>
      </c>
      <c r="G61" s="41">
        <f>'Reference price sheet'!$C$33</f>
        <v>1</v>
      </c>
      <c r="H61" s="92">
        <f t="shared" ref="H61:H65" si="35">F61/G61</f>
        <v>1.4</v>
      </c>
      <c r="I61" s="92">
        <f t="shared" ref="I61:I65" si="36">J61/$G$3</f>
        <v>0.2333333333</v>
      </c>
      <c r="J61" s="92">
        <f t="shared" ref="J61:J65" si="37">H61*E61/$G$8</f>
        <v>7</v>
      </c>
      <c r="K61" s="93">
        <f t="shared" ref="K61:K65" si="38">(ROUNDUP(E61/G61, 0)*F61)</f>
        <v>7</v>
      </c>
      <c r="L61" s="19"/>
      <c r="M61" s="19"/>
      <c r="N61" s="19"/>
      <c r="O61" s="19"/>
      <c r="P61" s="19"/>
    </row>
    <row r="62" ht="18.75" customHeight="1">
      <c r="A62" s="39" t="s">
        <v>776</v>
      </c>
      <c r="B62" s="39" t="s">
        <v>68</v>
      </c>
      <c r="C62" s="39">
        <v>0.25</v>
      </c>
      <c r="D62" s="39" t="s">
        <v>775</v>
      </c>
      <c r="E62" s="45">
        <f t="shared" si="34"/>
        <v>2</v>
      </c>
      <c r="F62" s="40">
        <f>'Reference price sheet'!$B$46</f>
        <v>1</v>
      </c>
      <c r="G62" s="41">
        <f>'Reference price sheet'!$C$46</f>
        <v>1</v>
      </c>
      <c r="H62" s="92">
        <f t="shared" si="35"/>
        <v>1</v>
      </c>
      <c r="I62" s="92">
        <f t="shared" si="36"/>
        <v>0.06666666667</v>
      </c>
      <c r="J62" s="92">
        <f t="shared" si="37"/>
        <v>2</v>
      </c>
      <c r="K62" s="93">
        <f t="shared" si="38"/>
        <v>2</v>
      </c>
      <c r="L62" s="19"/>
      <c r="M62" s="19"/>
      <c r="N62" s="19"/>
      <c r="O62" s="19"/>
      <c r="P62" s="19"/>
    </row>
    <row r="63" ht="18.75" customHeight="1">
      <c r="A63" s="39" t="s">
        <v>777</v>
      </c>
      <c r="B63" s="39" t="s">
        <v>105</v>
      </c>
      <c r="C63" s="39">
        <v>1.0</v>
      </c>
      <c r="D63" s="39" t="s">
        <v>775</v>
      </c>
      <c r="E63" s="45">
        <f t="shared" si="34"/>
        <v>5</v>
      </c>
      <c r="F63" s="40">
        <f>'Reference price sheet'!$B$83</f>
        <v>0.8</v>
      </c>
      <c r="G63" s="41">
        <f>'Reference price sheet'!$C$83</f>
        <v>6</v>
      </c>
      <c r="H63" s="92">
        <f t="shared" si="35"/>
        <v>0.1333333333</v>
      </c>
      <c r="I63" s="92">
        <f t="shared" si="36"/>
        <v>0.02222222222</v>
      </c>
      <c r="J63" s="92">
        <f t="shared" si="37"/>
        <v>0.6666666667</v>
      </c>
      <c r="K63" s="93">
        <f t="shared" si="38"/>
        <v>0.8</v>
      </c>
      <c r="L63" s="19"/>
      <c r="M63" s="19"/>
      <c r="N63" s="19"/>
      <c r="O63" s="19"/>
      <c r="P63" s="19"/>
    </row>
    <row r="64" ht="18.75" customHeight="1">
      <c r="A64" s="39" t="s">
        <v>778</v>
      </c>
      <c r="B64" s="39" t="s">
        <v>262</v>
      </c>
      <c r="C64" s="39">
        <v>0.6</v>
      </c>
      <c r="D64" s="39" t="s">
        <v>775</v>
      </c>
      <c r="E64" s="45">
        <f t="shared" si="34"/>
        <v>3</v>
      </c>
      <c r="F64" s="40">
        <f>'Reference price sheet'!$B$240</f>
        <v>1.9</v>
      </c>
      <c r="G64" s="41">
        <f>'Reference price sheet'!$C$240</f>
        <v>1</v>
      </c>
      <c r="H64" s="92">
        <f t="shared" si="35"/>
        <v>1.9</v>
      </c>
      <c r="I64" s="92">
        <f t="shared" si="36"/>
        <v>0.19</v>
      </c>
      <c r="J64" s="92">
        <f t="shared" si="37"/>
        <v>5.7</v>
      </c>
      <c r="K64" s="93">
        <f t="shared" si="38"/>
        <v>5.7</v>
      </c>
      <c r="L64" s="19"/>
      <c r="M64" s="19"/>
      <c r="N64" s="19"/>
      <c r="O64" s="19"/>
      <c r="P64" s="19"/>
    </row>
    <row r="65" ht="18.75" customHeight="1">
      <c r="A65" s="39" t="s">
        <v>779</v>
      </c>
      <c r="B65" s="39" t="s">
        <v>188</v>
      </c>
      <c r="C65" s="39">
        <v>0.2</v>
      </c>
      <c r="D65" s="39" t="s">
        <v>775</v>
      </c>
      <c r="E65" s="45">
        <f t="shared" si="34"/>
        <v>1</v>
      </c>
      <c r="F65" s="40">
        <f>'Reference price sheet'!$B$166</f>
        <v>0.45</v>
      </c>
      <c r="G65" s="41">
        <f>'Reference price sheet'!$C$166</f>
        <v>1</v>
      </c>
      <c r="H65" s="92">
        <f t="shared" si="35"/>
        <v>0.45</v>
      </c>
      <c r="I65" s="92">
        <f t="shared" si="36"/>
        <v>0.015</v>
      </c>
      <c r="J65" s="92">
        <f t="shared" si="37"/>
        <v>0.45</v>
      </c>
      <c r="K65" s="93">
        <f t="shared" si="38"/>
        <v>0.45</v>
      </c>
      <c r="L65" s="19"/>
      <c r="M65" s="19"/>
      <c r="N65" s="19"/>
      <c r="O65" s="19"/>
      <c r="P65" s="19"/>
    </row>
    <row r="66" ht="18.75" customHeight="1">
      <c r="A66" s="271" t="s">
        <v>780</v>
      </c>
      <c r="B66" s="272" t="s">
        <v>781</v>
      </c>
      <c r="C66" s="271"/>
      <c r="D66" s="271"/>
      <c r="E66" s="103"/>
      <c r="F66" s="105"/>
      <c r="G66" s="106"/>
      <c r="H66" s="107"/>
      <c r="I66" s="107"/>
      <c r="J66" s="107"/>
      <c r="K66" s="273"/>
      <c r="L66" s="19"/>
      <c r="M66" s="19"/>
      <c r="N66" s="19"/>
      <c r="O66" s="19"/>
      <c r="P66" s="19"/>
    </row>
    <row r="67" ht="18.75" customHeight="1">
      <c r="A67" s="103"/>
      <c r="B67" s="271" t="s">
        <v>336</v>
      </c>
      <c r="C67" s="271">
        <v>1.0</v>
      </c>
      <c r="D67" s="271" t="s">
        <v>390</v>
      </c>
      <c r="E67" s="103">
        <f t="shared" ref="E67:E86" si="39">$G$8*C67</f>
        <v>1</v>
      </c>
      <c r="F67" s="105">
        <f>'Reference price sheet'!B315</f>
        <v>2.3</v>
      </c>
      <c r="G67" s="106">
        <f>'Reference price sheet'!C315</f>
        <v>1</v>
      </c>
      <c r="H67" s="107">
        <f t="shared" ref="H67:H86" si="40">F67/G67</f>
        <v>2.3</v>
      </c>
      <c r="I67" s="107">
        <v>0.0</v>
      </c>
      <c r="J67" s="107">
        <v>0.0</v>
      </c>
      <c r="K67" s="107">
        <v>0.0</v>
      </c>
      <c r="L67" s="19"/>
      <c r="M67" s="19"/>
      <c r="N67" s="19"/>
      <c r="O67" s="19"/>
      <c r="P67" s="19"/>
    </row>
    <row r="68" ht="18.75" customHeight="1">
      <c r="A68" s="103"/>
      <c r="B68" s="271" t="s">
        <v>337</v>
      </c>
      <c r="C68" s="271">
        <v>1.0</v>
      </c>
      <c r="D68" s="271" t="s">
        <v>390</v>
      </c>
      <c r="E68" s="103">
        <f t="shared" si="39"/>
        <v>1</v>
      </c>
      <c r="F68" s="105">
        <f>'Reference price sheet'!B316</f>
        <v>0.9</v>
      </c>
      <c r="G68" s="106">
        <f>'Reference price sheet'!C316</f>
        <v>1</v>
      </c>
      <c r="H68" s="107">
        <f t="shared" si="40"/>
        <v>0.9</v>
      </c>
      <c r="I68" s="107">
        <v>0.0</v>
      </c>
      <c r="J68" s="107">
        <v>0.0</v>
      </c>
      <c r="K68" s="107">
        <v>0.0</v>
      </c>
      <c r="L68" s="19"/>
      <c r="M68" s="19"/>
      <c r="N68" s="19"/>
      <c r="O68" s="19"/>
      <c r="P68" s="19"/>
    </row>
    <row r="69" ht="18.75" customHeight="1">
      <c r="A69" s="103"/>
      <c r="B69" s="271" t="s">
        <v>338</v>
      </c>
      <c r="C69" s="271">
        <v>1.0</v>
      </c>
      <c r="D69" s="271" t="s">
        <v>390</v>
      </c>
      <c r="E69" s="103">
        <f t="shared" si="39"/>
        <v>1</v>
      </c>
      <c r="F69" s="105">
        <f>'Reference price sheet'!B317</f>
        <v>0.9</v>
      </c>
      <c r="G69" s="106">
        <f>'Reference price sheet'!C317</f>
        <v>1</v>
      </c>
      <c r="H69" s="107">
        <f t="shared" si="40"/>
        <v>0.9</v>
      </c>
      <c r="I69" s="107">
        <v>0.0</v>
      </c>
      <c r="J69" s="107">
        <v>0.0</v>
      </c>
      <c r="K69" s="107">
        <v>0.0</v>
      </c>
      <c r="L69" s="19"/>
      <c r="M69" s="19"/>
      <c r="N69" s="19"/>
      <c r="O69" s="19"/>
      <c r="P69" s="19"/>
    </row>
    <row r="70" ht="18.75" customHeight="1">
      <c r="A70" s="103"/>
      <c r="B70" s="271" t="s">
        <v>339</v>
      </c>
      <c r="C70" s="271">
        <v>1.0</v>
      </c>
      <c r="D70" s="271" t="s">
        <v>390</v>
      </c>
      <c r="E70" s="103">
        <f t="shared" si="39"/>
        <v>1</v>
      </c>
      <c r="F70" s="105">
        <f>'Reference price sheet'!B318</f>
        <v>1.49</v>
      </c>
      <c r="G70" s="106">
        <f>'Reference price sheet'!C318</f>
        <v>1</v>
      </c>
      <c r="H70" s="107">
        <f t="shared" si="40"/>
        <v>1.49</v>
      </c>
      <c r="I70" s="107">
        <v>0.0</v>
      </c>
      <c r="J70" s="107">
        <v>0.0</v>
      </c>
      <c r="K70" s="107">
        <v>0.0</v>
      </c>
      <c r="L70" s="19"/>
      <c r="M70" s="19"/>
      <c r="N70" s="19"/>
      <c r="O70" s="19"/>
      <c r="P70" s="19"/>
    </row>
    <row r="71" ht="18.75" customHeight="1">
      <c r="A71" s="103"/>
      <c r="B71" s="271" t="s">
        <v>340</v>
      </c>
      <c r="C71" s="271">
        <v>1.0</v>
      </c>
      <c r="D71" s="271" t="s">
        <v>390</v>
      </c>
      <c r="E71" s="103">
        <f t="shared" si="39"/>
        <v>1</v>
      </c>
      <c r="F71" s="105">
        <f>'Reference price sheet'!B319</f>
        <v>1</v>
      </c>
      <c r="G71" s="106">
        <f>'Reference price sheet'!C319</f>
        <v>1</v>
      </c>
      <c r="H71" s="107">
        <f t="shared" si="40"/>
        <v>1</v>
      </c>
      <c r="I71" s="107">
        <v>0.0</v>
      </c>
      <c r="J71" s="107">
        <v>0.0</v>
      </c>
      <c r="K71" s="107">
        <v>0.0</v>
      </c>
      <c r="L71" s="19"/>
      <c r="M71" s="19"/>
      <c r="N71" s="19"/>
      <c r="O71" s="19"/>
      <c r="P71" s="19"/>
    </row>
    <row r="72" ht="18.75" customHeight="1">
      <c r="A72" s="103"/>
      <c r="B72" s="271" t="s">
        <v>341</v>
      </c>
      <c r="C72" s="271">
        <v>1.0</v>
      </c>
      <c r="D72" s="271" t="s">
        <v>390</v>
      </c>
      <c r="E72" s="103">
        <f t="shared" si="39"/>
        <v>1</v>
      </c>
      <c r="F72" s="105">
        <f>'Reference price sheet'!B320</f>
        <v>3.6</v>
      </c>
      <c r="G72" s="106">
        <f>'Reference price sheet'!C320</f>
        <v>1</v>
      </c>
      <c r="H72" s="107">
        <f t="shared" si="40"/>
        <v>3.6</v>
      </c>
      <c r="I72" s="107">
        <v>0.0</v>
      </c>
      <c r="J72" s="107">
        <v>0.0</v>
      </c>
      <c r="K72" s="107">
        <v>0.0</v>
      </c>
      <c r="L72" s="19"/>
      <c r="M72" s="19"/>
      <c r="N72" s="19"/>
      <c r="O72" s="19"/>
      <c r="P72" s="19"/>
    </row>
    <row r="73" ht="18.75" customHeight="1">
      <c r="A73" s="103"/>
      <c r="B73" s="271" t="s">
        <v>342</v>
      </c>
      <c r="C73" s="271">
        <v>1.0</v>
      </c>
      <c r="D73" s="271" t="s">
        <v>390</v>
      </c>
      <c r="E73" s="103">
        <f t="shared" si="39"/>
        <v>1</v>
      </c>
      <c r="F73" s="105">
        <f>'Reference price sheet'!B321</f>
        <v>0.8</v>
      </c>
      <c r="G73" s="106">
        <f>'Reference price sheet'!C321</f>
        <v>1</v>
      </c>
      <c r="H73" s="107">
        <f t="shared" si="40"/>
        <v>0.8</v>
      </c>
      <c r="I73" s="107">
        <v>0.0</v>
      </c>
      <c r="J73" s="107">
        <v>0.0</v>
      </c>
      <c r="K73" s="107">
        <v>0.0</v>
      </c>
      <c r="L73" s="19"/>
      <c r="M73" s="19"/>
      <c r="N73" s="19"/>
      <c r="O73" s="19"/>
      <c r="P73" s="19"/>
    </row>
    <row r="74" ht="18.75" customHeight="1">
      <c r="A74" s="103"/>
      <c r="B74" s="271" t="s">
        <v>343</v>
      </c>
      <c r="C74" s="271">
        <v>1.0</v>
      </c>
      <c r="D74" s="271" t="s">
        <v>390</v>
      </c>
      <c r="E74" s="103">
        <f t="shared" si="39"/>
        <v>1</v>
      </c>
      <c r="F74" s="105">
        <f>'Reference price sheet'!B322</f>
        <v>3</v>
      </c>
      <c r="G74" s="106">
        <f>'Reference price sheet'!C322</f>
        <v>1</v>
      </c>
      <c r="H74" s="107">
        <f t="shared" si="40"/>
        <v>3</v>
      </c>
      <c r="I74" s="107">
        <v>0.0</v>
      </c>
      <c r="J74" s="107">
        <v>0.0</v>
      </c>
      <c r="K74" s="107">
        <v>0.0</v>
      </c>
      <c r="L74" s="19"/>
      <c r="M74" s="19"/>
      <c r="N74" s="19"/>
      <c r="O74" s="19"/>
      <c r="P74" s="19"/>
    </row>
    <row r="75" ht="18.75" customHeight="1">
      <c r="A75" s="103"/>
      <c r="B75" s="271" t="s">
        <v>344</v>
      </c>
      <c r="C75" s="271">
        <v>1.0</v>
      </c>
      <c r="D75" s="271" t="s">
        <v>390</v>
      </c>
      <c r="E75" s="103">
        <f t="shared" si="39"/>
        <v>1</v>
      </c>
      <c r="F75" s="105">
        <f>'Reference price sheet'!B323</f>
        <v>1</v>
      </c>
      <c r="G75" s="106">
        <f>'Reference price sheet'!C323</f>
        <v>1</v>
      </c>
      <c r="H75" s="107">
        <f t="shared" si="40"/>
        <v>1</v>
      </c>
      <c r="I75" s="107">
        <v>0.0</v>
      </c>
      <c r="J75" s="107">
        <v>0.0</v>
      </c>
      <c r="K75" s="107">
        <v>0.0</v>
      </c>
      <c r="L75" s="19"/>
      <c r="M75" s="19"/>
      <c r="N75" s="19"/>
      <c r="O75" s="19"/>
      <c r="P75" s="19"/>
    </row>
    <row r="76" ht="18.75" customHeight="1">
      <c r="A76" s="103"/>
      <c r="B76" s="271" t="s">
        <v>782</v>
      </c>
      <c r="C76" s="271">
        <v>1.0</v>
      </c>
      <c r="D76" s="271" t="s">
        <v>390</v>
      </c>
      <c r="E76" s="103">
        <f t="shared" si="39"/>
        <v>1</v>
      </c>
      <c r="F76" s="105">
        <f>'Reference price sheet'!B143</f>
        <v>0.3</v>
      </c>
      <c r="G76" s="106">
        <f>'Reference price sheet'!C143</f>
        <v>1</v>
      </c>
      <c r="H76" s="107">
        <f t="shared" si="40"/>
        <v>0.3</v>
      </c>
      <c r="I76" s="107">
        <v>0.0</v>
      </c>
      <c r="J76" s="107">
        <v>0.0</v>
      </c>
      <c r="K76" s="107">
        <v>0.0</v>
      </c>
      <c r="L76" s="19"/>
      <c r="M76" s="19"/>
      <c r="N76" s="19"/>
      <c r="O76" s="19"/>
      <c r="P76" s="19"/>
    </row>
    <row r="77" ht="18.75" customHeight="1">
      <c r="A77" s="103"/>
      <c r="B77" s="271" t="s">
        <v>345</v>
      </c>
      <c r="C77" s="271">
        <v>1.0</v>
      </c>
      <c r="D77" s="271" t="s">
        <v>390</v>
      </c>
      <c r="E77" s="103">
        <f t="shared" si="39"/>
        <v>1</v>
      </c>
      <c r="F77" s="105">
        <f>'Reference price sheet'!B324</f>
        <v>1.15</v>
      </c>
      <c r="G77" s="106">
        <f>'Reference price sheet'!C324</f>
        <v>1</v>
      </c>
      <c r="H77" s="107">
        <f t="shared" si="40"/>
        <v>1.15</v>
      </c>
      <c r="I77" s="107">
        <v>0.0</v>
      </c>
      <c r="J77" s="107">
        <v>0.0</v>
      </c>
      <c r="K77" s="107">
        <v>0.0</v>
      </c>
      <c r="L77" s="19"/>
      <c r="M77" s="19"/>
      <c r="N77" s="19"/>
      <c r="O77" s="19"/>
      <c r="P77" s="19"/>
    </row>
    <row r="78" ht="18.75" customHeight="1">
      <c r="A78" s="103"/>
      <c r="B78" s="271" t="s">
        <v>346</v>
      </c>
      <c r="C78" s="271">
        <v>1.0</v>
      </c>
      <c r="D78" s="271" t="s">
        <v>390</v>
      </c>
      <c r="E78" s="103">
        <f t="shared" si="39"/>
        <v>1</v>
      </c>
      <c r="F78" s="105">
        <f>'Reference price sheet'!B325</f>
        <v>1.1</v>
      </c>
      <c r="G78" s="106">
        <f>'Reference price sheet'!C325</f>
        <v>1</v>
      </c>
      <c r="H78" s="107">
        <f t="shared" si="40"/>
        <v>1.1</v>
      </c>
      <c r="I78" s="107">
        <v>0.0</v>
      </c>
      <c r="J78" s="107">
        <v>0.0</v>
      </c>
      <c r="K78" s="107">
        <v>0.0</v>
      </c>
      <c r="L78" s="19"/>
      <c r="M78" s="19"/>
      <c r="N78" s="19"/>
      <c r="O78" s="19"/>
      <c r="P78" s="19"/>
    </row>
    <row r="79" ht="18.75" customHeight="1">
      <c r="A79" s="103"/>
      <c r="B79" s="271" t="s">
        <v>347</v>
      </c>
      <c r="C79" s="271">
        <v>1.0</v>
      </c>
      <c r="D79" s="271" t="s">
        <v>390</v>
      </c>
      <c r="E79" s="103">
        <f t="shared" si="39"/>
        <v>1</v>
      </c>
      <c r="F79" s="105">
        <f>'Reference price sheet'!B326</f>
        <v>1.65</v>
      </c>
      <c r="G79" s="106">
        <f>'Reference price sheet'!C326</f>
        <v>1</v>
      </c>
      <c r="H79" s="107">
        <f t="shared" si="40"/>
        <v>1.65</v>
      </c>
      <c r="I79" s="107">
        <v>0.0</v>
      </c>
      <c r="J79" s="107">
        <v>0.0</v>
      </c>
      <c r="K79" s="107">
        <v>0.0</v>
      </c>
      <c r="L79" s="19"/>
      <c r="M79" s="19"/>
      <c r="N79" s="19"/>
      <c r="O79" s="19"/>
      <c r="P79" s="19"/>
    </row>
    <row r="80" ht="18.75" customHeight="1">
      <c r="A80" s="39"/>
      <c r="B80" s="39" t="s">
        <v>29</v>
      </c>
      <c r="C80" s="39">
        <v>1.0</v>
      </c>
      <c r="D80" s="39" t="s">
        <v>390</v>
      </c>
      <c r="E80" s="39">
        <f t="shared" si="39"/>
        <v>1</v>
      </c>
      <c r="F80" s="40">
        <f>'Reference price sheet'!$B$7</f>
        <v>1.5</v>
      </c>
      <c r="G80" s="41">
        <f>'Reference price sheet'!$C$7</f>
        <v>1</v>
      </c>
      <c r="H80" s="92">
        <f t="shared" si="40"/>
        <v>1.5</v>
      </c>
      <c r="I80" s="92">
        <f t="shared" ref="I80:I86" si="41">J80/$G$3</f>
        <v>0.05</v>
      </c>
      <c r="J80" s="92">
        <f t="shared" ref="J80:J86" si="42">H80*E80/$G$8</f>
        <v>1.5</v>
      </c>
      <c r="K80" s="93">
        <f t="shared" ref="K80:K86" si="43">(ROUNDUP(E80/G80, 0)*F80)</f>
        <v>1.5</v>
      </c>
      <c r="L80" s="19"/>
      <c r="M80" s="19"/>
      <c r="N80" s="19"/>
      <c r="O80" s="19"/>
      <c r="P80" s="19"/>
    </row>
    <row r="81" ht="18.75" customHeight="1">
      <c r="A81" s="70" t="s">
        <v>783</v>
      </c>
      <c r="B81" s="70" t="s">
        <v>784</v>
      </c>
      <c r="C81" s="39">
        <v>1.0</v>
      </c>
      <c r="D81" s="39" t="s">
        <v>390</v>
      </c>
      <c r="E81" s="39">
        <f t="shared" si="39"/>
        <v>1</v>
      </c>
      <c r="F81" s="40">
        <f>'Reference price sheet'!$B$21</f>
        <v>0.4</v>
      </c>
      <c r="G81" s="41">
        <f>'Reference price sheet'!$C$21</f>
        <v>1</v>
      </c>
      <c r="H81" s="92">
        <f t="shared" si="40"/>
        <v>0.4</v>
      </c>
      <c r="I81" s="92">
        <f t="shared" si="41"/>
        <v>0.01333333333</v>
      </c>
      <c r="J81" s="92">
        <f t="shared" si="42"/>
        <v>0.4</v>
      </c>
      <c r="K81" s="93">
        <f t="shared" si="43"/>
        <v>0.4</v>
      </c>
      <c r="L81" s="19"/>
      <c r="M81" s="19"/>
      <c r="N81" s="19"/>
      <c r="O81" s="19"/>
      <c r="P81" s="19"/>
    </row>
    <row r="82" ht="18.75" customHeight="1">
      <c r="A82" s="70"/>
      <c r="B82" s="39" t="s">
        <v>44</v>
      </c>
      <c r="C82" s="39">
        <v>1.0</v>
      </c>
      <c r="D82" s="39" t="s">
        <v>390</v>
      </c>
      <c r="E82" s="39">
        <f t="shared" si="39"/>
        <v>1</v>
      </c>
      <c r="F82" s="40">
        <f>'Reference price sheet'!$B$22</f>
        <v>0.3</v>
      </c>
      <c r="G82" s="41">
        <f>'Reference price sheet'!$C$22</f>
        <v>1</v>
      </c>
      <c r="H82" s="92">
        <f t="shared" si="40"/>
        <v>0.3</v>
      </c>
      <c r="I82" s="92">
        <f t="shared" si="41"/>
        <v>0.01</v>
      </c>
      <c r="J82" s="92">
        <f t="shared" si="42"/>
        <v>0.3</v>
      </c>
      <c r="K82" s="93">
        <f t="shared" si="43"/>
        <v>0.3</v>
      </c>
      <c r="L82" s="19"/>
      <c r="M82" s="19"/>
      <c r="N82" s="19"/>
      <c r="O82" s="19"/>
      <c r="P82" s="19"/>
    </row>
    <row r="83" ht="18.75" customHeight="1">
      <c r="A83" s="70"/>
      <c r="B83" s="70" t="s">
        <v>785</v>
      </c>
      <c r="C83" s="70">
        <v>1.0</v>
      </c>
      <c r="D83" s="39" t="s">
        <v>390</v>
      </c>
      <c r="E83" s="39">
        <f t="shared" si="39"/>
        <v>1</v>
      </c>
      <c r="F83" s="40">
        <f>'Reference price sheet'!B327</f>
        <v>0.85</v>
      </c>
      <c r="G83" s="41">
        <f>'Reference price sheet'!C327</f>
        <v>1</v>
      </c>
      <c r="H83" s="92">
        <f t="shared" si="40"/>
        <v>0.85</v>
      </c>
      <c r="I83" s="92">
        <f t="shared" si="41"/>
        <v>0.02833333333</v>
      </c>
      <c r="J83" s="92">
        <f t="shared" si="42"/>
        <v>0.85</v>
      </c>
      <c r="K83" s="93">
        <f t="shared" si="43"/>
        <v>0.85</v>
      </c>
      <c r="L83" s="19"/>
      <c r="M83" s="19"/>
      <c r="N83" s="19"/>
      <c r="O83" s="19"/>
      <c r="P83" s="19"/>
    </row>
    <row r="84" ht="18.75" customHeight="1">
      <c r="A84" s="70"/>
      <c r="B84" s="70" t="s">
        <v>786</v>
      </c>
      <c r="C84" s="70">
        <v>1.0</v>
      </c>
      <c r="D84" s="39" t="s">
        <v>390</v>
      </c>
      <c r="E84" s="39">
        <f t="shared" si="39"/>
        <v>1</v>
      </c>
      <c r="F84" s="40">
        <f>'Reference price sheet'!B328</f>
        <v>0.79</v>
      </c>
      <c r="G84" s="41">
        <f>'Reference price sheet'!C328</f>
        <v>1</v>
      </c>
      <c r="H84" s="92">
        <f t="shared" si="40"/>
        <v>0.79</v>
      </c>
      <c r="I84" s="92">
        <f t="shared" si="41"/>
        <v>0.02633333333</v>
      </c>
      <c r="J84" s="92">
        <f t="shared" si="42"/>
        <v>0.79</v>
      </c>
      <c r="K84" s="93">
        <f t="shared" si="43"/>
        <v>0.79</v>
      </c>
      <c r="L84" s="19"/>
      <c r="M84" s="19"/>
      <c r="N84" s="19"/>
      <c r="O84" s="19"/>
      <c r="P84" s="19"/>
    </row>
    <row r="85" ht="18.75" customHeight="1">
      <c r="A85" s="70"/>
      <c r="B85" s="39" t="s">
        <v>45</v>
      </c>
      <c r="C85" s="39">
        <v>1.0</v>
      </c>
      <c r="D85" s="39" t="s">
        <v>390</v>
      </c>
      <c r="E85" s="39">
        <f t="shared" si="39"/>
        <v>1</v>
      </c>
      <c r="F85" s="40">
        <f>'Reference price sheet'!$B$23</f>
        <v>0.45</v>
      </c>
      <c r="G85" s="41">
        <f>'Reference price sheet'!$C$23</f>
        <v>1</v>
      </c>
      <c r="H85" s="92">
        <f t="shared" si="40"/>
        <v>0.45</v>
      </c>
      <c r="I85" s="92">
        <f t="shared" si="41"/>
        <v>0.015</v>
      </c>
      <c r="J85" s="92">
        <f t="shared" si="42"/>
        <v>0.45</v>
      </c>
      <c r="K85" s="93">
        <f t="shared" si="43"/>
        <v>0.45</v>
      </c>
      <c r="L85" s="19"/>
      <c r="M85" s="19"/>
      <c r="N85" s="19"/>
      <c r="O85" s="19"/>
      <c r="P85" s="19"/>
    </row>
    <row r="86" ht="18.75" customHeight="1">
      <c r="A86" s="70"/>
      <c r="B86" s="70" t="s">
        <v>787</v>
      </c>
      <c r="C86" s="39">
        <v>1.0</v>
      </c>
      <c r="D86" s="39" t="s">
        <v>390</v>
      </c>
      <c r="E86" s="39">
        <f t="shared" si="39"/>
        <v>1</v>
      </c>
      <c r="F86" s="40">
        <f>'Reference price sheet'!$B$23</f>
        <v>0.45</v>
      </c>
      <c r="G86" s="41">
        <f>'Reference price sheet'!$C$23</f>
        <v>1</v>
      </c>
      <c r="H86" s="92">
        <f t="shared" si="40"/>
        <v>0.45</v>
      </c>
      <c r="I86" s="92">
        <f t="shared" si="41"/>
        <v>0.015</v>
      </c>
      <c r="J86" s="92">
        <f t="shared" si="42"/>
        <v>0.45</v>
      </c>
      <c r="K86" s="93">
        <f t="shared" si="43"/>
        <v>0.45</v>
      </c>
      <c r="L86" s="19"/>
      <c r="M86" s="19"/>
      <c r="N86" s="19"/>
      <c r="O86" s="19"/>
      <c r="P86" s="19"/>
    </row>
    <row r="87" ht="18.75" customHeight="1">
      <c r="A87" s="69" t="s">
        <v>788</v>
      </c>
      <c r="B87" s="153"/>
      <c r="C87" s="153"/>
      <c r="D87" s="153"/>
      <c r="E87" s="153"/>
      <c r="F87" s="176"/>
      <c r="G87" s="175"/>
      <c r="H87" s="154"/>
      <c r="I87" s="154"/>
      <c r="J87" s="154"/>
      <c r="K87" s="177"/>
      <c r="L87" s="274"/>
      <c r="M87" s="274"/>
      <c r="N87" s="274"/>
      <c r="O87" s="274"/>
      <c r="P87" s="274"/>
      <c r="Q87" s="179"/>
      <c r="R87" s="179"/>
      <c r="S87" s="179"/>
      <c r="T87" s="179"/>
      <c r="U87" s="179"/>
      <c r="V87" s="179"/>
      <c r="W87" s="179"/>
      <c r="X87" s="179"/>
      <c r="Y87" s="179"/>
      <c r="Z87" s="179"/>
    </row>
    <row r="88" ht="18.75" customHeight="1">
      <c r="A88" s="70"/>
      <c r="B88" s="70" t="s">
        <v>789</v>
      </c>
      <c r="C88" s="70">
        <v>1.0</v>
      </c>
      <c r="D88" s="70" t="s">
        <v>391</v>
      </c>
      <c r="E88" s="39">
        <f>$G$9*C88</f>
        <v>30</v>
      </c>
      <c r="F88" s="40">
        <f>'Reference price sheet'!B39</f>
        <v>4.25</v>
      </c>
      <c r="G88" s="41">
        <f>'Reference price sheet'!C39</f>
        <v>100</v>
      </c>
      <c r="H88" s="92">
        <f>F88/G88</f>
        <v>0.0425</v>
      </c>
      <c r="I88" s="92">
        <f>J88/$G$3</f>
        <v>0.0425</v>
      </c>
      <c r="J88" s="92">
        <f>H88*E88/$G$8</f>
        <v>1.275</v>
      </c>
      <c r="K88" s="93">
        <f>(ROUNDUP(E88/G88, 0)*F88)</f>
        <v>4.25</v>
      </c>
      <c r="L88" s="19"/>
      <c r="M88" s="19"/>
      <c r="N88" s="19"/>
      <c r="O88" s="19"/>
      <c r="P88" s="19"/>
    </row>
    <row r="89" ht="22.5" customHeight="1">
      <c r="A89" s="97"/>
      <c r="B89" s="97"/>
      <c r="C89" s="97"/>
      <c r="D89" s="97"/>
      <c r="E89" s="97"/>
      <c r="F89" s="97"/>
      <c r="G89" s="97"/>
      <c r="H89" s="97" t="s">
        <v>484</v>
      </c>
      <c r="I89" s="98">
        <f t="shared" ref="I89:K89" si="44">SUM(I59:I88)</f>
        <v>0.7277222222</v>
      </c>
      <c r="J89" s="98">
        <f t="shared" si="44"/>
        <v>21.83166667</v>
      </c>
      <c r="K89" s="98">
        <f t="shared" si="44"/>
        <v>24.94</v>
      </c>
      <c r="L89" s="19"/>
      <c r="M89" s="19"/>
      <c r="N89" s="19"/>
      <c r="O89" s="19"/>
      <c r="P89" s="19"/>
    </row>
    <row r="90" ht="22.5" customHeight="1">
      <c r="A90" s="88" t="s">
        <v>790</v>
      </c>
      <c r="B90" s="2"/>
      <c r="C90" s="2"/>
      <c r="D90" s="2"/>
      <c r="E90" s="2"/>
      <c r="F90" s="2"/>
      <c r="G90" s="2"/>
      <c r="H90" s="2"/>
      <c r="I90" s="2"/>
      <c r="J90" s="2"/>
      <c r="K90" s="3"/>
      <c r="L90" s="19"/>
      <c r="M90" s="19"/>
      <c r="N90" s="19"/>
      <c r="O90" s="19"/>
      <c r="P90" s="19"/>
    </row>
    <row r="91" ht="22.5" customHeight="1">
      <c r="A91" s="89" t="s">
        <v>381</v>
      </c>
      <c r="B91" s="89" t="s">
        <v>24</v>
      </c>
      <c r="C91" s="89" t="s">
        <v>382</v>
      </c>
      <c r="D91" s="89" t="s">
        <v>383</v>
      </c>
      <c r="E91" s="89" t="s">
        <v>384</v>
      </c>
      <c r="F91" s="89" t="s">
        <v>25</v>
      </c>
      <c r="G91" s="89" t="s">
        <v>26</v>
      </c>
      <c r="H91" s="89" t="s">
        <v>385</v>
      </c>
      <c r="I91" s="89" t="s">
        <v>386</v>
      </c>
      <c r="J91" s="89" t="s">
        <v>387</v>
      </c>
      <c r="K91" s="89" t="s">
        <v>388</v>
      </c>
      <c r="L91" s="19"/>
      <c r="M91" s="19"/>
      <c r="N91" s="19"/>
      <c r="O91" s="19"/>
      <c r="P91" s="19"/>
    </row>
    <row r="92" ht="18.75" customHeight="1">
      <c r="A92" s="150"/>
      <c r="B92" s="151" t="s">
        <v>791</v>
      </c>
      <c r="C92" s="152"/>
      <c r="D92" s="153"/>
      <c r="E92" s="153"/>
      <c r="F92" s="154"/>
      <c r="G92" s="153"/>
      <c r="H92" s="154"/>
      <c r="I92" s="154"/>
      <c r="J92" s="154"/>
      <c r="K92" s="154"/>
      <c r="L92" s="19"/>
      <c r="M92" s="19"/>
      <c r="N92" s="19"/>
      <c r="O92" s="19"/>
      <c r="P92" s="19"/>
    </row>
    <row r="93" ht="18.75" customHeight="1">
      <c r="A93" s="155" t="s">
        <v>792</v>
      </c>
      <c r="B93" s="39" t="s">
        <v>119</v>
      </c>
      <c r="C93" s="39">
        <v>0.5</v>
      </c>
      <c r="D93" s="39" t="s">
        <v>391</v>
      </c>
      <c r="E93" s="39">
        <f t="shared" ref="E93:E94" si="45">$G$9*C93</f>
        <v>15</v>
      </c>
      <c r="F93" s="40">
        <f>'Reference price sheet'!$B$97</f>
        <v>0.75</v>
      </c>
      <c r="G93" s="41">
        <f>'Reference price sheet'!$C$97</f>
        <v>1</v>
      </c>
      <c r="H93" s="92">
        <f t="shared" ref="H93:H97" si="46">F93/G93</f>
        <v>0.75</v>
      </c>
      <c r="I93" s="92">
        <f>J93/$G$3</f>
        <v>0.375</v>
      </c>
      <c r="J93" s="92">
        <f>H93*E93/$G$8</f>
        <v>11.25</v>
      </c>
      <c r="K93" s="93">
        <f>(ROUNDUP(E93/G93, 0)*F93)</f>
        <v>11.25</v>
      </c>
      <c r="L93" s="19"/>
      <c r="M93" s="19"/>
      <c r="N93" s="19"/>
      <c r="O93" s="19"/>
      <c r="P93" s="19"/>
    </row>
    <row r="94" ht="18.75" customHeight="1">
      <c r="A94" s="115" t="s">
        <v>793</v>
      </c>
      <c r="B94" s="103" t="s">
        <v>794</v>
      </c>
      <c r="C94" s="103">
        <v>0.2</v>
      </c>
      <c r="D94" s="103" t="s">
        <v>391</v>
      </c>
      <c r="E94" s="103">
        <f t="shared" si="45"/>
        <v>6</v>
      </c>
      <c r="F94" s="105">
        <f>'Reference price sheet'!$B$178</f>
        <v>1.25</v>
      </c>
      <c r="G94" s="106">
        <f>'Reference price sheet'!$C$178</f>
        <v>1</v>
      </c>
      <c r="H94" s="107">
        <f t="shared" si="46"/>
        <v>1.25</v>
      </c>
      <c r="I94" s="107">
        <v>0.0</v>
      </c>
      <c r="J94" s="107">
        <v>0.0</v>
      </c>
      <c r="K94" s="107">
        <v>0.0</v>
      </c>
      <c r="L94" s="19"/>
      <c r="M94" s="19"/>
      <c r="N94" s="19"/>
      <c r="O94" s="19"/>
      <c r="P94" s="19"/>
    </row>
    <row r="95" ht="18.75" customHeight="1">
      <c r="A95" s="39"/>
      <c r="B95" s="39" t="s">
        <v>258</v>
      </c>
      <c r="C95" s="39">
        <v>2.0</v>
      </c>
      <c r="D95" s="39" t="s">
        <v>390</v>
      </c>
      <c r="E95" s="39">
        <f>$G$8*C95</f>
        <v>2</v>
      </c>
      <c r="F95" s="40">
        <f>'Reference price sheet'!$B$236</f>
        <v>1</v>
      </c>
      <c r="G95" s="41">
        <f>'Reference price sheet'!$C$236</f>
        <v>400</v>
      </c>
      <c r="H95" s="92">
        <f t="shared" si="46"/>
        <v>0.0025</v>
      </c>
      <c r="I95" s="92">
        <f t="shared" ref="I95:I97" si="47">J95/$G$3</f>
        <v>0.0001666666667</v>
      </c>
      <c r="J95" s="92">
        <f t="shared" ref="J95:J97" si="48">H95*E95/$G$8</f>
        <v>0.005</v>
      </c>
      <c r="K95" s="93">
        <f t="shared" ref="K95:K97" si="49">(ROUNDUP(E95/G95, 0)*F95)</f>
        <v>1</v>
      </c>
      <c r="L95" s="19"/>
      <c r="M95" s="19"/>
      <c r="N95" s="19"/>
      <c r="O95" s="19"/>
      <c r="P95" s="19"/>
    </row>
    <row r="96" ht="18.75" customHeight="1">
      <c r="A96" s="39"/>
      <c r="B96" s="39" t="s">
        <v>63</v>
      </c>
      <c r="C96" s="39">
        <v>1.0</v>
      </c>
      <c r="D96" s="39" t="s">
        <v>391</v>
      </c>
      <c r="E96" s="39">
        <f>$G$9*C96</f>
        <v>30</v>
      </c>
      <c r="F96" s="44">
        <f>'Reference price sheet'!$B$41</f>
        <v>2</v>
      </c>
      <c r="G96" s="45">
        <f>'Reference price sheet'!$C$41</f>
        <v>100</v>
      </c>
      <c r="H96" s="92">
        <f t="shared" si="46"/>
        <v>0.02</v>
      </c>
      <c r="I96" s="92">
        <f t="shared" si="47"/>
        <v>0.02</v>
      </c>
      <c r="J96" s="92">
        <f t="shared" si="48"/>
        <v>0.6</v>
      </c>
      <c r="K96" s="93">
        <f t="shared" si="49"/>
        <v>2</v>
      </c>
      <c r="L96" s="19"/>
      <c r="M96" s="19"/>
      <c r="N96" s="19"/>
      <c r="O96" s="19"/>
      <c r="P96" s="19"/>
    </row>
    <row r="97" ht="18.75" customHeight="1">
      <c r="A97" s="39"/>
      <c r="B97" s="39" t="s">
        <v>150</v>
      </c>
      <c r="C97" s="39">
        <v>1.0</v>
      </c>
      <c r="D97" s="39" t="s">
        <v>390</v>
      </c>
      <c r="E97" s="39">
        <f>$G$8*C97</f>
        <v>1</v>
      </c>
      <c r="F97" s="40">
        <f>'Reference price sheet'!$B$128</f>
        <v>1.5</v>
      </c>
      <c r="G97" s="41">
        <f>'Reference price sheet'!$C$128</f>
        <v>1</v>
      </c>
      <c r="H97" s="92">
        <f t="shared" si="46"/>
        <v>1.5</v>
      </c>
      <c r="I97" s="92">
        <f t="shared" si="47"/>
        <v>0.05</v>
      </c>
      <c r="J97" s="92">
        <f t="shared" si="48"/>
        <v>1.5</v>
      </c>
      <c r="K97" s="93">
        <f t="shared" si="49"/>
        <v>1.5</v>
      </c>
      <c r="L97" s="19"/>
      <c r="M97" s="19"/>
      <c r="N97" s="19"/>
      <c r="O97" s="19"/>
      <c r="P97" s="19"/>
    </row>
    <row r="98" ht="18.75" customHeight="1">
      <c r="A98" s="150"/>
      <c r="B98" s="151" t="s">
        <v>795</v>
      </c>
      <c r="C98" s="152"/>
      <c r="D98" s="153"/>
      <c r="E98" s="153"/>
      <c r="F98" s="154"/>
      <c r="G98" s="152"/>
      <c r="H98" s="154"/>
      <c r="I98" s="154"/>
      <c r="J98" s="154"/>
      <c r="K98" s="154"/>
      <c r="L98" s="19"/>
      <c r="M98" s="19"/>
      <c r="N98" s="19"/>
      <c r="O98" s="19"/>
      <c r="P98" s="19"/>
    </row>
    <row r="99" ht="18.75" customHeight="1">
      <c r="A99" s="39"/>
      <c r="B99" s="39" t="s">
        <v>145</v>
      </c>
      <c r="C99" s="39">
        <v>30.0</v>
      </c>
      <c r="D99" s="39" t="s">
        <v>391</v>
      </c>
      <c r="E99" s="39">
        <f t="shared" ref="E99:E101" si="50">$G$9*C99</f>
        <v>900</v>
      </c>
      <c r="F99" s="40">
        <f>'Reference price sheet'!$B$123</f>
        <v>1.6</v>
      </c>
      <c r="G99" s="41">
        <f>'Reference price sheet'!$C$123</f>
        <v>100</v>
      </c>
      <c r="H99" s="92">
        <f t="shared" ref="H99:H101" si="51">F99/G99</f>
        <v>0.016</v>
      </c>
      <c r="I99" s="92">
        <f t="shared" ref="I99:I101" si="52">J99/$G$3</f>
        <v>0.48</v>
      </c>
      <c r="J99" s="92">
        <f t="shared" ref="J99:J101" si="53">H99*E99/$G$8</f>
        <v>14.4</v>
      </c>
      <c r="K99" s="93">
        <f t="shared" ref="K99:K101" si="54">(ROUNDUP(E99/G99, 0)*F99)</f>
        <v>14.4</v>
      </c>
      <c r="L99" s="19"/>
      <c r="M99" s="19"/>
      <c r="N99" s="19"/>
      <c r="O99" s="19"/>
      <c r="P99" s="19"/>
    </row>
    <row r="100" ht="18.75" customHeight="1">
      <c r="A100" s="39"/>
      <c r="B100" s="39" t="s">
        <v>63</v>
      </c>
      <c r="C100" s="39">
        <v>1.0</v>
      </c>
      <c r="D100" s="39" t="s">
        <v>391</v>
      </c>
      <c r="E100" s="39">
        <f t="shared" si="50"/>
        <v>30</v>
      </c>
      <c r="F100" s="44">
        <f>'Reference price sheet'!$B$41</f>
        <v>2</v>
      </c>
      <c r="G100" s="45">
        <f>'Reference price sheet'!$C$41</f>
        <v>100</v>
      </c>
      <c r="H100" s="92">
        <f t="shared" si="51"/>
        <v>0.02</v>
      </c>
      <c r="I100" s="92">
        <f t="shared" si="52"/>
        <v>0.02</v>
      </c>
      <c r="J100" s="92">
        <f t="shared" si="53"/>
        <v>0.6</v>
      </c>
      <c r="K100" s="93">
        <f t="shared" si="54"/>
        <v>2</v>
      </c>
      <c r="L100" s="19"/>
      <c r="M100" s="19"/>
      <c r="N100" s="19"/>
      <c r="O100" s="19"/>
      <c r="P100" s="19"/>
    </row>
    <row r="101" ht="18.75" customHeight="1">
      <c r="A101" s="39"/>
      <c r="B101" s="39" t="s">
        <v>187</v>
      </c>
      <c r="C101" s="39">
        <v>6.0</v>
      </c>
      <c r="D101" s="39" t="s">
        <v>391</v>
      </c>
      <c r="E101" s="39">
        <f t="shared" si="50"/>
        <v>180</v>
      </c>
      <c r="F101" s="40">
        <f>'Reference price sheet'!$B$165</f>
        <v>2</v>
      </c>
      <c r="G101" s="41">
        <f>'Reference price sheet'!$C$165</f>
        <v>125</v>
      </c>
      <c r="H101" s="92">
        <f t="shared" si="51"/>
        <v>0.016</v>
      </c>
      <c r="I101" s="92">
        <f t="shared" si="52"/>
        <v>0.096</v>
      </c>
      <c r="J101" s="92">
        <f t="shared" si="53"/>
        <v>2.88</v>
      </c>
      <c r="K101" s="93">
        <f t="shared" si="54"/>
        <v>4</v>
      </c>
      <c r="L101" s="19"/>
      <c r="M101" s="19"/>
      <c r="N101" s="19"/>
      <c r="O101" s="19"/>
      <c r="P101" s="19"/>
    </row>
    <row r="102" ht="18.75" customHeight="1">
      <c r="A102" s="150"/>
      <c r="B102" s="151" t="s">
        <v>796</v>
      </c>
      <c r="C102" s="152"/>
      <c r="D102" s="153"/>
      <c r="E102" s="153"/>
      <c r="F102" s="154"/>
      <c r="G102" s="152"/>
      <c r="H102" s="154"/>
      <c r="I102" s="154"/>
      <c r="J102" s="154"/>
      <c r="K102" s="154"/>
      <c r="L102" s="19"/>
      <c r="M102" s="19"/>
      <c r="N102" s="19"/>
      <c r="O102" s="19"/>
      <c r="P102" s="19"/>
    </row>
    <row r="103" ht="18.75" customHeight="1">
      <c r="A103" s="39"/>
      <c r="B103" s="39" t="s">
        <v>62</v>
      </c>
      <c r="C103" s="39">
        <v>2.0</v>
      </c>
      <c r="D103" s="39" t="s">
        <v>391</v>
      </c>
      <c r="E103" s="39">
        <f>$G$9*C103</f>
        <v>60</v>
      </c>
      <c r="F103" s="40">
        <f>'Reference price sheet'!$B$40</f>
        <v>4</v>
      </c>
      <c r="G103" s="41">
        <f>'Reference price sheet'!$C$40</f>
        <v>200</v>
      </c>
      <c r="H103" s="92">
        <f t="shared" ref="H103:H105" si="55">F103/G103</f>
        <v>0.02</v>
      </c>
      <c r="I103" s="92">
        <f t="shared" ref="I103:I105" si="56">J103/$G$3</f>
        <v>0.04</v>
      </c>
      <c r="J103" s="92">
        <f t="shared" ref="J103:J105" si="57">H103*E103/$G$8</f>
        <v>1.2</v>
      </c>
      <c r="K103" s="93">
        <f t="shared" ref="K103:K105" si="58">(ROUNDUP(E103/G103, 0)*F103)</f>
        <v>4</v>
      </c>
      <c r="L103" s="19"/>
      <c r="M103" s="19"/>
      <c r="N103" s="19"/>
      <c r="O103" s="19"/>
      <c r="P103" s="19"/>
    </row>
    <row r="104" ht="18.75" customHeight="1">
      <c r="A104" s="39"/>
      <c r="B104" s="39" t="s">
        <v>29</v>
      </c>
      <c r="C104" s="39">
        <v>2.0</v>
      </c>
      <c r="D104" s="39" t="s">
        <v>390</v>
      </c>
      <c r="E104" s="39">
        <f t="shared" ref="E104:E105" si="59">$G$8*C104</f>
        <v>2</v>
      </c>
      <c r="F104" s="40">
        <f>'Reference price sheet'!$B$7</f>
        <v>1.5</v>
      </c>
      <c r="G104" s="41">
        <f>'Reference price sheet'!$C$7</f>
        <v>1</v>
      </c>
      <c r="H104" s="92">
        <f t="shared" si="55"/>
        <v>1.5</v>
      </c>
      <c r="I104" s="92">
        <f t="shared" si="56"/>
        <v>0.1</v>
      </c>
      <c r="J104" s="92">
        <f t="shared" si="57"/>
        <v>3</v>
      </c>
      <c r="K104" s="93">
        <f t="shared" si="58"/>
        <v>3</v>
      </c>
      <c r="L104" s="19"/>
      <c r="M104" s="19"/>
      <c r="N104" s="19"/>
      <c r="O104" s="19"/>
      <c r="P104" s="19"/>
    </row>
    <row r="105" ht="18.75" customHeight="1">
      <c r="A105" s="39"/>
      <c r="B105" s="39" t="s">
        <v>243</v>
      </c>
      <c r="C105" s="39">
        <v>2.0</v>
      </c>
      <c r="D105" s="39" t="s">
        <v>390</v>
      </c>
      <c r="E105" s="39">
        <f t="shared" si="59"/>
        <v>2</v>
      </c>
      <c r="F105" s="40">
        <f>'Reference price sheet'!$B$221</f>
        <v>2.5</v>
      </c>
      <c r="G105" s="41">
        <f>'Reference price sheet'!$C$221</f>
        <v>1</v>
      </c>
      <c r="H105" s="92">
        <f t="shared" si="55"/>
        <v>2.5</v>
      </c>
      <c r="I105" s="92">
        <f t="shared" si="56"/>
        <v>0.1666666667</v>
      </c>
      <c r="J105" s="92">
        <f t="shared" si="57"/>
        <v>5</v>
      </c>
      <c r="K105" s="93">
        <f t="shared" si="58"/>
        <v>5</v>
      </c>
      <c r="L105" s="19"/>
      <c r="M105" s="19"/>
      <c r="N105" s="19"/>
      <c r="O105" s="19"/>
      <c r="P105" s="19"/>
    </row>
    <row r="106" ht="22.5" customHeight="1">
      <c r="A106" s="97"/>
      <c r="B106" s="97"/>
      <c r="C106" s="97"/>
      <c r="D106" s="97"/>
      <c r="E106" s="97"/>
      <c r="F106" s="97"/>
      <c r="G106" s="97"/>
      <c r="H106" s="97" t="s">
        <v>484</v>
      </c>
      <c r="I106" s="98">
        <f t="shared" ref="I106:K106" si="60">SUM(I93:I105)</f>
        <v>1.347833333</v>
      </c>
      <c r="J106" s="98">
        <f t="shared" si="60"/>
        <v>40.435</v>
      </c>
      <c r="K106" s="98">
        <f t="shared" si="60"/>
        <v>48.15</v>
      </c>
      <c r="L106" s="19"/>
      <c r="M106" s="19"/>
      <c r="N106" s="19"/>
      <c r="O106" s="19"/>
      <c r="P106" s="19"/>
    </row>
    <row r="107" ht="22.5" customHeight="1">
      <c r="A107" s="88" t="s">
        <v>797</v>
      </c>
      <c r="B107" s="2"/>
      <c r="C107" s="2"/>
      <c r="D107" s="2"/>
      <c r="E107" s="2"/>
      <c r="F107" s="2"/>
      <c r="G107" s="2"/>
      <c r="H107" s="2"/>
      <c r="I107" s="2"/>
      <c r="J107" s="2"/>
      <c r="K107" s="3"/>
      <c r="L107" s="19"/>
      <c r="M107" s="19"/>
      <c r="N107" s="19"/>
      <c r="O107" s="19"/>
      <c r="P107" s="19"/>
    </row>
    <row r="108" ht="22.5" customHeight="1">
      <c r="A108" s="89" t="s">
        <v>381</v>
      </c>
      <c r="B108" s="89" t="s">
        <v>24</v>
      </c>
      <c r="C108" s="89" t="s">
        <v>382</v>
      </c>
      <c r="D108" s="89" t="s">
        <v>383</v>
      </c>
      <c r="E108" s="89" t="s">
        <v>384</v>
      </c>
      <c r="F108" s="89" t="s">
        <v>25</v>
      </c>
      <c r="G108" s="89" t="s">
        <v>26</v>
      </c>
      <c r="H108" s="89" t="s">
        <v>385</v>
      </c>
      <c r="I108" s="89" t="s">
        <v>386</v>
      </c>
      <c r="J108" s="89" t="s">
        <v>387</v>
      </c>
      <c r="K108" s="89" t="s">
        <v>388</v>
      </c>
      <c r="L108" s="19"/>
      <c r="M108" s="19"/>
      <c r="N108" s="19"/>
      <c r="O108" s="19"/>
      <c r="P108" s="19"/>
    </row>
    <row r="109" ht="18.75" customHeight="1">
      <c r="A109" s="39"/>
      <c r="B109" s="39" t="s">
        <v>171</v>
      </c>
      <c r="C109" s="39">
        <v>2.0</v>
      </c>
      <c r="D109" s="39" t="s">
        <v>391</v>
      </c>
      <c r="E109" s="39">
        <f t="shared" ref="E109:E111" si="61">$G$9*C109</f>
        <v>60</v>
      </c>
      <c r="F109" s="40">
        <f>'Reference price sheet'!$B$149</f>
        <v>1</v>
      </c>
      <c r="G109" s="41">
        <f>'Reference price sheet'!$C$149</f>
        <v>250</v>
      </c>
      <c r="H109" s="92">
        <f t="shared" ref="H109:H113" si="62">F109/G109</f>
        <v>0.004</v>
      </c>
      <c r="I109" s="92">
        <f t="shared" ref="I109:I113" si="63">J109/$G$3</f>
        <v>0.008</v>
      </c>
      <c r="J109" s="92">
        <f t="shared" ref="J109:J113" si="64">H109*E109/$G$8</f>
        <v>0.24</v>
      </c>
      <c r="K109" s="93">
        <f t="shared" ref="K109:K113" si="65">(ROUNDUP(E109/G109, 0)*F109)</f>
        <v>1</v>
      </c>
      <c r="L109" s="19"/>
      <c r="M109" s="19"/>
      <c r="N109" s="19"/>
      <c r="O109" s="19"/>
      <c r="P109" s="19"/>
    </row>
    <row r="110" ht="18.75" customHeight="1">
      <c r="A110" s="39"/>
      <c r="B110" s="39" t="s">
        <v>168</v>
      </c>
      <c r="C110" s="39">
        <v>1.0</v>
      </c>
      <c r="D110" s="39" t="s">
        <v>391</v>
      </c>
      <c r="E110" s="39">
        <f t="shared" si="61"/>
        <v>30</v>
      </c>
      <c r="F110" s="40">
        <f>'Reference price sheet'!$B$146</f>
        <v>2.25</v>
      </c>
      <c r="G110" s="41">
        <f>'Reference price sheet'!$C$146</f>
        <v>250</v>
      </c>
      <c r="H110" s="92">
        <f t="shared" si="62"/>
        <v>0.009</v>
      </c>
      <c r="I110" s="92">
        <f t="shared" si="63"/>
        <v>0.009</v>
      </c>
      <c r="J110" s="92">
        <f t="shared" si="64"/>
        <v>0.27</v>
      </c>
      <c r="K110" s="93">
        <f t="shared" si="65"/>
        <v>2.25</v>
      </c>
      <c r="L110" s="19"/>
      <c r="M110" s="19"/>
      <c r="N110" s="19"/>
      <c r="O110" s="19"/>
      <c r="P110" s="19"/>
    </row>
    <row r="111" ht="18.75" customHeight="1">
      <c r="A111" s="39"/>
      <c r="B111" s="39" t="s">
        <v>109</v>
      </c>
      <c r="C111" s="39">
        <v>4.0</v>
      </c>
      <c r="D111" s="39" t="s">
        <v>391</v>
      </c>
      <c r="E111" s="39">
        <f t="shared" si="61"/>
        <v>120</v>
      </c>
      <c r="F111" s="40">
        <f>'Reference price sheet'!$B$87</f>
        <v>1.15</v>
      </c>
      <c r="G111" s="41">
        <f>'Reference price sheet'!$C$87</f>
        <v>100</v>
      </c>
      <c r="H111" s="92">
        <f t="shared" si="62"/>
        <v>0.0115</v>
      </c>
      <c r="I111" s="92">
        <f t="shared" si="63"/>
        <v>0.046</v>
      </c>
      <c r="J111" s="92">
        <f t="shared" si="64"/>
        <v>1.38</v>
      </c>
      <c r="K111" s="93">
        <f t="shared" si="65"/>
        <v>2.3</v>
      </c>
      <c r="L111" s="19"/>
      <c r="M111" s="19"/>
      <c r="N111" s="19"/>
      <c r="O111" s="19"/>
      <c r="P111" s="19"/>
    </row>
    <row r="112" ht="18.75" customHeight="1">
      <c r="A112" s="39"/>
      <c r="B112" s="39" t="s">
        <v>239</v>
      </c>
      <c r="C112" s="39">
        <v>1.0</v>
      </c>
      <c r="D112" s="39" t="s">
        <v>390</v>
      </c>
      <c r="E112" s="39">
        <f>$G$8*C112</f>
        <v>1</v>
      </c>
      <c r="F112" s="44">
        <f>'Reference price sheet'!$B$217</f>
        <v>0.5</v>
      </c>
      <c r="G112" s="45">
        <f>'Reference price sheet'!$C$217</f>
        <v>1</v>
      </c>
      <c r="H112" s="92">
        <f t="shared" si="62"/>
        <v>0.5</v>
      </c>
      <c r="I112" s="92">
        <f t="shared" si="63"/>
        <v>0.01666666667</v>
      </c>
      <c r="J112" s="92">
        <f t="shared" si="64"/>
        <v>0.5</v>
      </c>
      <c r="K112" s="93">
        <f t="shared" si="65"/>
        <v>0.5</v>
      </c>
      <c r="L112" s="19"/>
      <c r="M112" s="19"/>
      <c r="N112" s="19"/>
      <c r="O112" s="19"/>
      <c r="P112" s="19"/>
    </row>
    <row r="113" ht="18.75" customHeight="1">
      <c r="A113" s="39"/>
      <c r="B113" s="39" t="s">
        <v>110</v>
      </c>
      <c r="C113" s="39">
        <v>1.0</v>
      </c>
      <c r="D113" s="39" t="s">
        <v>391</v>
      </c>
      <c r="E113" s="39">
        <f>$G$9*C113</f>
        <v>30</v>
      </c>
      <c r="F113" s="44">
        <f>'Reference price sheet'!$B$88</f>
        <v>10</v>
      </c>
      <c r="G113" s="45">
        <f>'Reference price sheet'!$C$88</f>
        <v>33</v>
      </c>
      <c r="H113" s="92">
        <f t="shared" si="62"/>
        <v>0.303030303</v>
      </c>
      <c r="I113" s="92">
        <f t="shared" si="63"/>
        <v>0.303030303</v>
      </c>
      <c r="J113" s="92">
        <f t="shared" si="64"/>
        <v>9.090909091</v>
      </c>
      <c r="K113" s="93">
        <f t="shared" si="65"/>
        <v>10</v>
      </c>
      <c r="L113" s="19"/>
      <c r="M113" s="19"/>
      <c r="N113" s="19"/>
      <c r="O113" s="19"/>
      <c r="P113" s="19"/>
    </row>
    <row r="114" ht="18.75" customHeight="1">
      <c r="A114" s="150"/>
      <c r="B114" s="151" t="s">
        <v>798</v>
      </c>
      <c r="C114" s="152"/>
      <c r="D114" s="153"/>
      <c r="E114" s="153"/>
      <c r="F114" s="154"/>
      <c r="G114" s="152"/>
      <c r="H114" s="154"/>
      <c r="I114" s="154"/>
      <c r="J114" s="154"/>
      <c r="K114" s="154"/>
      <c r="L114" s="19"/>
      <c r="M114" s="19"/>
      <c r="N114" s="19"/>
      <c r="O114" s="19"/>
      <c r="P114" s="19"/>
    </row>
    <row r="115" ht="18.75" customHeight="1">
      <c r="A115" s="39"/>
      <c r="B115" s="39" t="s">
        <v>207</v>
      </c>
      <c r="C115" s="39">
        <v>1.0</v>
      </c>
      <c r="D115" s="39" t="s">
        <v>391</v>
      </c>
      <c r="E115" s="39">
        <f t="shared" ref="E115:E116" si="66">$G$9*C115</f>
        <v>30</v>
      </c>
      <c r="F115" s="40">
        <f>'Reference price sheet'!$B$185</f>
        <v>0.6</v>
      </c>
      <c r="G115" s="41">
        <f>'Reference price sheet'!$C$185</f>
        <v>300</v>
      </c>
      <c r="H115" s="92">
        <f t="shared" ref="H115:H116" si="67">F115/G115</f>
        <v>0.002</v>
      </c>
      <c r="I115" s="92">
        <f t="shared" ref="I115:I116" si="68">J115/$G$3</f>
        <v>0.002</v>
      </c>
      <c r="J115" s="92">
        <f t="shared" ref="J115:J116" si="69">H115*E115/$G$8</f>
        <v>0.06</v>
      </c>
      <c r="K115" s="93">
        <f t="shared" ref="K115:K116" si="70">(ROUNDUP(E115/G115, 0)*F115)</f>
        <v>0.6</v>
      </c>
      <c r="L115" s="19"/>
      <c r="M115" s="19"/>
      <c r="N115" s="19"/>
      <c r="O115" s="19"/>
      <c r="P115" s="19"/>
    </row>
    <row r="116" ht="18.75" customHeight="1">
      <c r="A116" s="39"/>
      <c r="B116" s="39" t="s">
        <v>57</v>
      </c>
      <c r="C116" s="39">
        <v>1.0</v>
      </c>
      <c r="D116" s="39" t="s">
        <v>391</v>
      </c>
      <c r="E116" s="39">
        <f t="shared" si="66"/>
        <v>30</v>
      </c>
      <c r="F116" s="40">
        <f>'Reference price sheet'!$B$35</f>
        <v>0.8</v>
      </c>
      <c r="G116" s="41">
        <f>'Reference price sheet'!$C$35</f>
        <v>50</v>
      </c>
      <c r="H116" s="92">
        <f t="shared" si="67"/>
        <v>0.016</v>
      </c>
      <c r="I116" s="92">
        <f t="shared" si="68"/>
        <v>0.016</v>
      </c>
      <c r="J116" s="92">
        <f t="shared" si="69"/>
        <v>0.48</v>
      </c>
      <c r="K116" s="93">
        <f t="shared" si="70"/>
        <v>0.8</v>
      </c>
      <c r="L116" s="19"/>
      <c r="M116" s="19"/>
      <c r="N116" s="19"/>
      <c r="O116" s="19"/>
      <c r="P116" s="19"/>
    </row>
    <row r="117" ht="22.5" customHeight="1">
      <c r="A117" s="97"/>
      <c r="B117" s="97"/>
      <c r="C117" s="97"/>
      <c r="D117" s="97"/>
      <c r="E117" s="97"/>
      <c r="F117" s="97"/>
      <c r="G117" s="97"/>
      <c r="H117" s="97" t="s">
        <v>484</v>
      </c>
      <c r="I117" s="98">
        <f t="shared" ref="I117:K117" si="71">SUM(I109:I116)</f>
        <v>0.4006969697</v>
      </c>
      <c r="J117" s="98">
        <f t="shared" si="71"/>
        <v>12.02090909</v>
      </c>
      <c r="K117" s="98">
        <f t="shared" si="71"/>
        <v>17.45</v>
      </c>
      <c r="L117" s="19"/>
      <c r="M117" s="19"/>
      <c r="N117" s="19"/>
      <c r="O117" s="19"/>
      <c r="P117" s="19"/>
    </row>
    <row r="118" ht="15.75" customHeight="1">
      <c r="A118" s="19"/>
      <c r="B118" s="19"/>
      <c r="C118" s="19"/>
      <c r="D118" s="19"/>
      <c r="E118" s="19"/>
      <c r="F118" s="19"/>
      <c r="G118" s="19"/>
      <c r="H118" s="19"/>
      <c r="I118" s="19"/>
      <c r="J118" s="19"/>
      <c r="K118" s="19"/>
      <c r="L118" s="19"/>
      <c r="M118" s="19"/>
      <c r="N118" s="19"/>
      <c r="O118" s="19"/>
      <c r="P118" s="19"/>
      <c r="Q118" s="19"/>
      <c r="R118" s="4"/>
      <c r="S118" s="4"/>
      <c r="T118" s="4"/>
      <c r="U118" s="4"/>
      <c r="V118" s="4"/>
      <c r="W118" s="4"/>
      <c r="X118" s="4"/>
      <c r="Y118" s="4"/>
      <c r="Z118" s="4"/>
    </row>
    <row r="119" ht="15.75" customHeight="1">
      <c r="A119" s="19"/>
      <c r="B119" s="19"/>
      <c r="C119" s="19"/>
      <c r="D119" s="19"/>
      <c r="E119" s="19"/>
      <c r="F119" s="19"/>
      <c r="G119" s="19"/>
      <c r="H119" s="19"/>
      <c r="I119" s="19"/>
      <c r="J119" s="19"/>
      <c r="K119" s="19"/>
      <c r="L119" s="19"/>
      <c r="M119" s="19"/>
      <c r="N119" s="19"/>
      <c r="O119" s="19"/>
      <c r="P119" s="19"/>
      <c r="Q119" s="19"/>
      <c r="R119" s="4"/>
      <c r="S119" s="4"/>
      <c r="T119" s="4"/>
      <c r="U119" s="4"/>
      <c r="V119" s="4"/>
      <c r="W119" s="4"/>
      <c r="X119" s="4"/>
      <c r="Y119" s="4"/>
      <c r="Z119" s="4"/>
    </row>
    <row r="120" ht="15.75" customHeight="1">
      <c r="A120" s="19"/>
      <c r="B120" s="19"/>
      <c r="C120" s="19"/>
      <c r="D120" s="19"/>
      <c r="E120" s="19"/>
      <c r="F120" s="19"/>
      <c r="G120" s="19"/>
      <c r="H120" s="19"/>
      <c r="I120" s="19"/>
      <c r="J120" s="19"/>
      <c r="K120" s="19"/>
      <c r="L120" s="19"/>
      <c r="M120" s="19"/>
      <c r="N120" s="19"/>
      <c r="O120" s="19"/>
      <c r="P120" s="19"/>
      <c r="Q120" s="19"/>
      <c r="R120" s="4"/>
      <c r="S120" s="4"/>
      <c r="T120" s="4"/>
      <c r="U120" s="4"/>
      <c r="V120" s="4"/>
      <c r="W120" s="4"/>
      <c r="X120" s="4"/>
      <c r="Y120" s="4"/>
      <c r="Z120" s="4"/>
    </row>
    <row r="121" ht="15.75" customHeight="1">
      <c r="A121" s="19"/>
      <c r="B121" s="19"/>
      <c r="C121" s="19"/>
      <c r="D121" s="19"/>
      <c r="E121" s="19"/>
      <c r="F121" s="19"/>
      <c r="G121" s="19"/>
      <c r="H121" s="19"/>
      <c r="I121" s="19"/>
      <c r="J121" s="19"/>
      <c r="K121" s="19"/>
      <c r="L121" s="19"/>
      <c r="M121" s="19"/>
      <c r="N121" s="19"/>
      <c r="O121" s="19"/>
      <c r="P121" s="19"/>
      <c r="Q121" s="19"/>
      <c r="R121" s="4"/>
      <c r="S121" s="4"/>
      <c r="T121" s="4"/>
      <c r="U121" s="4"/>
      <c r="V121" s="4"/>
      <c r="W121" s="4"/>
      <c r="X121" s="4"/>
      <c r="Y121" s="4"/>
      <c r="Z121" s="4"/>
    </row>
    <row r="122" ht="15.75" customHeight="1">
      <c r="A122" s="19"/>
      <c r="B122" s="19"/>
      <c r="C122" s="19"/>
      <c r="D122" s="19"/>
      <c r="E122" s="19"/>
      <c r="F122" s="19"/>
      <c r="G122" s="19"/>
      <c r="H122" s="19"/>
      <c r="I122" s="19"/>
      <c r="J122" s="19"/>
      <c r="K122" s="19"/>
      <c r="L122" s="19"/>
      <c r="M122" s="19"/>
      <c r="N122" s="19"/>
      <c r="O122" s="19"/>
      <c r="P122" s="19"/>
      <c r="Q122" s="19"/>
      <c r="R122" s="4"/>
      <c r="S122" s="4"/>
      <c r="T122" s="4"/>
      <c r="U122" s="4"/>
      <c r="V122" s="4"/>
      <c r="W122" s="4"/>
      <c r="X122" s="4"/>
      <c r="Y122" s="4"/>
      <c r="Z122" s="4"/>
    </row>
    <row r="123" ht="15.75" customHeight="1">
      <c r="L123" s="4"/>
    </row>
    <row r="124" ht="15.75" customHeight="1">
      <c r="L124" s="4"/>
    </row>
    <row r="125" ht="15.75" customHeight="1">
      <c r="L125" s="4"/>
    </row>
    <row r="126" ht="15.75" customHeight="1">
      <c r="L126" s="4"/>
    </row>
    <row r="127" ht="15.75" customHeight="1">
      <c r="L127" s="4"/>
    </row>
    <row r="128" ht="15.75" customHeight="1">
      <c r="L128" s="4"/>
    </row>
    <row r="129" ht="15.75" customHeight="1">
      <c r="L129" s="4"/>
    </row>
    <row r="130" ht="15.75" customHeight="1">
      <c r="L130" s="4"/>
    </row>
    <row r="131" ht="15.75" customHeight="1">
      <c r="L131" s="4"/>
    </row>
    <row r="132" ht="15.75" customHeight="1">
      <c r="L132" s="4"/>
    </row>
    <row r="133" ht="15.75" customHeight="1">
      <c r="L133" s="4"/>
    </row>
    <row r="134" ht="15.75" customHeight="1">
      <c r="L134" s="4"/>
    </row>
    <row r="135" ht="15.75" customHeight="1">
      <c r="L135" s="4"/>
    </row>
    <row r="136" ht="15.75" customHeight="1">
      <c r="L136" s="4"/>
    </row>
    <row r="137" ht="15.75" customHeight="1">
      <c r="L137" s="4"/>
    </row>
    <row r="138" ht="15.75" customHeight="1">
      <c r="L138" s="4"/>
    </row>
    <row r="139" ht="15.75" customHeight="1">
      <c r="L139" s="4"/>
    </row>
    <row r="140" ht="15.75" customHeight="1">
      <c r="L140" s="4"/>
    </row>
    <row r="141" ht="15.75" customHeight="1">
      <c r="L141" s="4"/>
    </row>
    <row r="142" ht="15.75" customHeight="1">
      <c r="L142" s="4"/>
    </row>
    <row r="143" ht="15.75" customHeight="1">
      <c r="L143" s="4"/>
    </row>
    <row r="144" ht="15.75" customHeight="1">
      <c r="L144" s="4"/>
    </row>
    <row r="145" ht="15.75" customHeight="1">
      <c r="L145" s="4"/>
    </row>
    <row r="146" ht="15.75" customHeight="1">
      <c r="L146" s="4"/>
    </row>
    <row r="147" ht="15.75" customHeight="1">
      <c r="L147" s="4"/>
    </row>
    <row r="148" ht="15.75" customHeight="1">
      <c r="L148" s="4"/>
    </row>
    <row r="149" ht="15.75" customHeight="1">
      <c r="L149" s="4"/>
    </row>
    <row r="150" ht="15.75" customHeight="1">
      <c r="L150" s="4"/>
    </row>
    <row r="151" ht="15.75" customHeight="1">
      <c r="L151" s="4"/>
    </row>
    <row r="152" ht="15.75" customHeight="1">
      <c r="L152" s="4"/>
    </row>
    <row r="153" ht="15.75" customHeight="1">
      <c r="L153" s="4"/>
    </row>
    <row r="154" ht="15.75" customHeight="1">
      <c r="L154" s="4"/>
    </row>
    <row r="155" ht="15.75" customHeight="1">
      <c r="L155" s="4"/>
    </row>
    <row r="156" ht="15.75" customHeight="1">
      <c r="L156" s="4"/>
    </row>
    <row r="157" ht="15.75" customHeight="1">
      <c r="L157" s="4"/>
    </row>
    <row r="158" ht="15.75" customHeight="1">
      <c r="L158" s="4"/>
    </row>
    <row r="159" ht="15.75" customHeight="1">
      <c r="L159" s="4"/>
    </row>
    <row r="160" ht="15.75" customHeight="1">
      <c r="L160" s="4"/>
    </row>
    <row r="161" ht="15.75" customHeight="1">
      <c r="L161" s="4"/>
    </row>
    <row r="162" ht="15.75" customHeight="1">
      <c r="L162" s="4"/>
    </row>
    <row r="163" ht="15.75" customHeight="1">
      <c r="L163" s="4"/>
    </row>
    <row r="164" ht="15.75" customHeight="1">
      <c r="L164" s="4"/>
    </row>
    <row r="165" ht="15.75" customHeight="1">
      <c r="L165" s="4"/>
    </row>
    <row r="166" ht="15.75" customHeight="1">
      <c r="L166" s="4"/>
    </row>
    <row r="167" ht="15.75" customHeight="1">
      <c r="L167" s="4"/>
    </row>
    <row r="168" ht="15.75" customHeight="1">
      <c r="L168" s="4"/>
    </row>
    <row r="169" ht="15.75" customHeight="1">
      <c r="L169" s="4"/>
    </row>
    <row r="170" ht="15.75" customHeight="1">
      <c r="L170" s="4"/>
    </row>
    <row r="171" ht="15.75" customHeight="1">
      <c r="L171" s="4"/>
    </row>
    <row r="172" ht="15.75" customHeight="1">
      <c r="L172" s="4"/>
    </row>
    <row r="173" ht="15.75" customHeight="1">
      <c r="L173" s="4"/>
    </row>
    <row r="174" ht="15.75" customHeight="1">
      <c r="L174" s="4"/>
    </row>
    <row r="175" ht="15.75" customHeight="1">
      <c r="L175" s="4"/>
    </row>
    <row r="176" ht="15.75" customHeight="1">
      <c r="L176" s="4"/>
    </row>
    <row r="177" ht="15.75" customHeight="1">
      <c r="L177" s="4"/>
    </row>
    <row r="178" ht="15.75" customHeight="1">
      <c r="L178" s="4"/>
    </row>
    <row r="179" ht="15.75" customHeight="1">
      <c r="L179" s="4"/>
    </row>
    <row r="180" ht="15.75" customHeight="1">
      <c r="L180" s="4"/>
    </row>
    <row r="181" ht="15.75" customHeight="1">
      <c r="L181" s="4"/>
    </row>
    <row r="182" ht="15.75" customHeight="1">
      <c r="L182" s="4"/>
    </row>
    <row r="183" ht="15.75" customHeight="1">
      <c r="L183" s="4"/>
    </row>
    <row r="184" ht="15.75" customHeight="1">
      <c r="L184" s="4"/>
    </row>
    <row r="185" ht="15.75" customHeight="1">
      <c r="L185" s="4"/>
    </row>
    <row r="186" ht="15.75" customHeight="1">
      <c r="L186" s="4"/>
    </row>
    <row r="187" ht="15.75" customHeight="1">
      <c r="L187" s="4"/>
    </row>
    <row r="188" ht="15.75" customHeight="1">
      <c r="L188" s="4"/>
    </row>
    <row r="189" ht="15.75" customHeight="1">
      <c r="L189" s="4"/>
    </row>
    <row r="190" ht="15.75" customHeight="1">
      <c r="L190" s="4"/>
    </row>
    <row r="191" ht="15.75" customHeight="1">
      <c r="L191" s="4"/>
    </row>
    <row r="192" ht="15.75" customHeight="1">
      <c r="L192" s="4"/>
    </row>
    <row r="193" ht="15.75" customHeight="1">
      <c r="L193" s="4"/>
    </row>
    <row r="194" ht="15.75" customHeight="1">
      <c r="L194" s="4"/>
    </row>
    <row r="195" ht="15.75" customHeight="1">
      <c r="L195" s="4"/>
    </row>
    <row r="196" ht="15.75" customHeight="1">
      <c r="L196" s="4"/>
    </row>
    <row r="197" ht="15.75" customHeight="1">
      <c r="L197" s="4"/>
    </row>
    <row r="198" ht="15.75" customHeight="1">
      <c r="L198" s="4"/>
    </row>
    <row r="199" ht="15.75" customHeight="1">
      <c r="L199" s="4"/>
    </row>
    <row r="200" ht="15.75" customHeight="1">
      <c r="L200" s="4"/>
    </row>
    <row r="201" ht="15.75" customHeight="1">
      <c r="L201" s="4"/>
    </row>
    <row r="202" ht="15.75" customHeight="1">
      <c r="L202" s="4"/>
    </row>
    <row r="203" ht="15.75" customHeight="1">
      <c r="L203" s="4"/>
    </row>
    <row r="204" ht="15.75" customHeight="1">
      <c r="L204" s="4"/>
    </row>
    <row r="205" ht="15.75" customHeight="1">
      <c r="L205" s="4"/>
    </row>
    <row r="206" ht="15.75" customHeight="1">
      <c r="L206" s="4"/>
    </row>
    <row r="207" ht="15.75" customHeight="1">
      <c r="L207" s="4"/>
    </row>
    <row r="208" ht="15.75" customHeight="1">
      <c r="L208" s="4"/>
    </row>
    <row r="209" ht="15.75" customHeight="1">
      <c r="L209" s="4"/>
    </row>
    <row r="210" ht="15.75" customHeight="1">
      <c r="L210" s="4"/>
    </row>
    <row r="211" ht="15.75" customHeight="1">
      <c r="L211" s="4"/>
    </row>
    <row r="212" ht="15.75" customHeight="1">
      <c r="L212" s="4"/>
    </row>
    <row r="213" ht="15.75" customHeight="1">
      <c r="L213" s="4"/>
    </row>
    <row r="214" ht="15.75" customHeight="1">
      <c r="L214" s="4"/>
    </row>
    <row r="215" ht="15.75" customHeight="1">
      <c r="L215" s="4"/>
    </row>
    <row r="216" ht="15.75" customHeight="1">
      <c r="L216" s="4"/>
    </row>
    <row r="217" ht="15.75" customHeight="1">
      <c r="L217" s="4"/>
    </row>
    <row r="218" ht="15.75" customHeight="1">
      <c r="L218" s="4"/>
    </row>
    <row r="219" ht="15.75" customHeight="1">
      <c r="L219" s="4"/>
    </row>
    <row r="220" ht="15.75" customHeight="1">
      <c r="L220" s="4"/>
    </row>
    <row r="221" ht="15.75" customHeight="1">
      <c r="L221" s="4"/>
    </row>
    <row r="222" ht="15.75" customHeight="1">
      <c r="L222" s="4"/>
    </row>
    <row r="223" ht="15.75" customHeight="1">
      <c r="L223" s="4"/>
    </row>
    <row r="224" ht="15.75" customHeight="1">
      <c r="L224" s="4"/>
    </row>
    <row r="225" ht="15.75" customHeight="1">
      <c r="L225" s="4"/>
    </row>
    <row r="226" ht="15.75" customHeight="1">
      <c r="L226" s="4"/>
    </row>
    <row r="227" ht="15.75" customHeight="1">
      <c r="L227" s="4"/>
    </row>
    <row r="228" ht="15.75" customHeight="1">
      <c r="L228" s="4"/>
    </row>
    <row r="229" ht="15.75" customHeight="1">
      <c r="L229" s="4"/>
    </row>
    <row r="230" ht="15.75" customHeight="1">
      <c r="L230" s="4"/>
    </row>
    <row r="231" ht="15.75" customHeight="1">
      <c r="L231" s="4"/>
    </row>
    <row r="232" ht="15.75" customHeight="1">
      <c r="L232" s="4"/>
    </row>
    <row r="233" ht="15.75" customHeight="1">
      <c r="L233" s="4"/>
    </row>
    <row r="234" ht="15.75" customHeight="1">
      <c r="L234" s="4"/>
    </row>
    <row r="235" ht="15.75" customHeight="1">
      <c r="L235" s="4"/>
    </row>
    <row r="236" ht="15.75" customHeight="1">
      <c r="L236" s="4"/>
    </row>
    <row r="237" ht="15.75" customHeight="1">
      <c r="L237" s="4"/>
    </row>
    <row r="238" ht="15.75" customHeight="1">
      <c r="L238" s="4"/>
    </row>
    <row r="239" ht="15.75" customHeight="1">
      <c r="L239" s="4"/>
    </row>
    <row r="240" ht="15.75" customHeight="1">
      <c r="L240" s="4"/>
    </row>
    <row r="241" ht="15.75" customHeight="1">
      <c r="L241" s="4"/>
    </row>
    <row r="242" ht="15.75" customHeight="1">
      <c r="L242" s="4"/>
    </row>
    <row r="243" ht="15.75" customHeight="1">
      <c r="L243" s="4"/>
    </row>
    <row r="244" ht="15.75" customHeight="1">
      <c r="L244" s="4"/>
    </row>
    <row r="245" ht="15.75" customHeight="1">
      <c r="L245" s="4"/>
    </row>
    <row r="246" ht="15.75" customHeight="1">
      <c r="L246" s="4"/>
    </row>
    <row r="247" ht="15.75" customHeight="1">
      <c r="L247" s="4"/>
    </row>
    <row r="248" ht="15.75" customHeight="1">
      <c r="L248" s="4"/>
    </row>
    <row r="249" ht="15.75" customHeight="1">
      <c r="L249" s="4"/>
    </row>
    <row r="250" ht="15.75" customHeight="1">
      <c r="L250" s="4"/>
    </row>
    <row r="251" ht="15.75" customHeight="1">
      <c r="L251" s="4"/>
    </row>
    <row r="252" ht="15.75" customHeight="1">
      <c r="L252" s="4"/>
    </row>
    <row r="253" ht="15.75" customHeight="1">
      <c r="L253" s="4"/>
    </row>
    <row r="254" ht="15.75" customHeight="1">
      <c r="L254" s="4"/>
    </row>
    <row r="255" ht="15.75" customHeight="1">
      <c r="L255" s="4"/>
    </row>
    <row r="256" ht="15.75" customHeight="1">
      <c r="L256" s="4"/>
    </row>
    <row r="257" ht="15.75" customHeight="1">
      <c r="L257" s="4"/>
    </row>
    <row r="258" ht="15.75" customHeight="1">
      <c r="L258" s="4"/>
    </row>
    <row r="259" ht="15.75" customHeight="1">
      <c r="L259" s="4"/>
    </row>
    <row r="260" ht="15.75" customHeight="1">
      <c r="L260" s="4"/>
    </row>
    <row r="261" ht="15.75" customHeight="1">
      <c r="L261" s="4"/>
    </row>
    <row r="262" ht="15.75" customHeight="1">
      <c r="L262" s="4"/>
    </row>
    <row r="263" ht="15.75" customHeight="1">
      <c r="L263" s="4"/>
    </row>
    <row r="264" ht="15.75" customHeight="1">
      <c r="L264" s="4"/>
    </row>
    <row r="265" ht="15.75" customHeight="1">
      <c r="L265" s="4"/>
    </row>
    <row r="266" ht="15.75" customHeight="1">
      <c r="L266" s="4"/>
    </row>
    <row r="267" ht="15.75" customHeight="1">
      <c r="L267" s="4"/>
    </row>
    <row r="268" ht="15.75" customHeight="1">
      <c r="L268" s="4"/>
    </row>
    <row r="269" ht="15.75" customHeight="1">
      <c r="L269" s="4"/>
    </row>
    <row r="270" ht="15.75" customHeight="1">
      <c r="L270" s="4"/>
    </row>
    <row r="271" ht="15.75" customHeight="1">
      <c r="L271" s="4"/>
    </row>
    <row r="272" ht="15.75" customHeight="1">
      <c r="L272" s="4"/>
    </row>
    <row r="273" ht="15.75" customHeight="1">
      <c r="L273" s="4"/>
    </row>
    <row r="274" ht="15.75" customHeight="1">
      <c r="L274" s="4"/>
    </row>
    <row r="275" ht="15.75" customHeight="1">
      <c r="L275" s="4"/>
    </row>
    <row r="276" ht="15.75" customHeight="1">
      <c r="L276" s="4"/>
    </row>
    <row r="277" ht="15.75" customHeight="1">
      <c r="L277" s="4"/>
    </row>
    <row r="278" ht="15.75" customHeight="1">
      <c r="L278" s="4"/>
    </row>
    <row r="279" ht="15.75" customHeight="1">
      <c r="L279" s="4"/>
    </row>
    <row r="280" ht="15.75" customHeight="1">
      <c r="L280" s="4"/>
    </row>
    <row r="281" ht="15.75" customHeight="1">
      <c r="L281" s="4"/>
    </row>
    <row r="282" ht="15.75" customHeight="1">
      <c r="L282" s="4"/>
    </row>
    <row r="283" ht="15.75" customHeight="1">
      <c r="L283" s="4"/>
    </row>
    <row r="284" ht="15.75" customHeight="1">
      <c r="L284" s="4"/>
    </row>
    <row r="285" ht="15.75" customHeight="1">
      <c r="L285" s="4"/>
    </row>
    <row r="286" ht="15.75" customHeight="1">
      <c r="L286" s="4"/>
    </row>
    <row r="287" ht="15.75" customHeight="1">
      <c r="L287" s="4"/>
    </row>
    <row r="288" ht="15.75" customHeight="1">
      <c r="L288" s="4"/>
    </row>
    <row r="289" ht="15.75" customHeight="1">
      <c r="L289" s="4"/>
    </row>
    <row r="290" ht="15.75" customHeight="1">
      <c r="L290" s="4"/>
    </row>
    <row r="291" ht="15.75" customHeight="1">
      <c r="L291" s="4"/>
    </row>
    <row r="292" ht="15.75" customHeight="1">
      <c r="L292" s="4"/>
    </row>
    <row r="293" ht="15.75" customHeight="1">
      <c r="L293" s="4"/>
    </row>
    <row r="294" ht="15.75" customHeight="1">
      <c r="L294" s="4"/>
    </row>
    <row r="295" ht="15.75" customHeight="1">
      <c r="L295" s="4"/>
    </row>
    <row r="296" ht="15.75" customHeight="1">
      <c r="L296" s="4"/>
    </row>
    <row r="297" ht="15.75" customHeight="1">
      <c r="L297" s="4"/>
    </row>
    <row r="298" ht="15.75" customHeight="1">
      <c r="L298" s="4"/>
    </row>
    <row r="299" ht="15.75" customHeight="1">
      <c r="L299" s="4"/>
    </row>
    <row r="300" ht="15.75" customHeight="1">
      <c r="L300" s="4"/>
    </row>
    <row r="301" ht="15.75" customHeight="1">
      <c r="L301" s="4"/>
    </row>
    <row r="302" ht="15.75" customHeight="1">
      <c r="L302" s="4"/>
    </row>
    <row r="303" ht="15.75" customHeight="1">
      <c r="L303" s="4"/>
    </row>
    <row r="304" ht="15.75" customHeight="1">
      <c r="L304" s="4"/>
    </row>
    <row r="305" ht="15.75" customHeight="1">
      <c r="L305" s="4"/>
    </row>
    <row r="306" ht="15.75" customHeight="1">
      <c r="L306" s="4"/>
    </row>
    <row r="307" ht="15.75" customHeight="1">
      <c r="L307" s="4"/>
    </row>
    <row r="308" ht="15.75" customHeight="1">
      <c r="L308" s="4"/>
    </row>
    <row r="309" ht="15.75" customHeight="1">
      <c r="L309" s="4"/>
    </row>
    <row r="310" ht="15.75" customHeight="1">
      <c r="L310" s="4"/>
    </row>
    <row r="311" ht="15.75" customHeight="1">
      <c r="L311" s="4"/>
    </row>
    <row r="312" ht="15.75" customHeight="1">
      <c r="L312" s="4"/>
    </row>
    <row r="313" ht="15.75" customHeight="1">
      <c r="L313" s="4"/>
    </row>
    <row r="314" ht="15.75" customHeight="1">
      <c r="L314" s="4"/>
    </row>
    <row r="315" ht="15.75" customHeight="1">
      <c r="L315" s="4"/>
    </row>
    <row r="316" ht="15.75" customHeight="1">
      <c r="L316" s="4"/>
    </row>
    <row r="317" ht="15.75" customHeight="1">
      <c r="L317" s="4"/>
    </row>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sheetData>
  <mergeCells count="22">
    <mergeCell ref="C5:F5"/>
    <mergeCell ref="C6:F6"/>
    <mergeCell ref="H4:K6"/>
    <mergeCell ref="H7:K9"/>
    <mergeCell ref="C8:F8"/>
    <mergeCell ref="C9:F9"/>
    <mergeCell ref="C10:F10"/>
    <mergeCell ref="H10:K11"/>
    <mergeCell ref="C11:F11"/>
    <mergeCell ref="A12:K12"/>
    <mergeCell ref="A33:K33"/>
    <mergeCell ref="A47:K47"/>
    <mergeCell ref="A57:K57"/>
    <mergeCell ref="A90:K90"/>
    <mergeCell ref="A107:K107"/>
    <mergeCell ref="A1:K1"/>
    <mergeCell ref="A2:K2"/>
    <mergeCell ref="A3:B11"/>
    <mergeCell ref="C3:F3"/>
    <mergeCell ref="H3:K3"/>
    <mergeCell ref="C4:F4"/>
    <mergeCell ref="C7:F7"/>
  </mergeCells>
  <printOptions/>
  <pageMargins bottom="0.75" footer="0.0" header="0.0" left="0.7" right="0.7" top="0.75"/>
  <pageSetup paperSize="9"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50.13"/>
    <col customWidth="1" min="3" max="3" width="14.13"/>
    <col customWidth="1" min="4" max="4" width="10.13"/>
    <col customWidth="1" min="5" max="6" width="14.13"/>
    <col customWidth="1" min="7" max="7" width="20.13"/>
    <col customWidth="1" min="8" max="8" width="15.13"/>
    <col customWidth="1" min="9" max="10" width="14.13"/>
    <col customWidth="1" min="11" max="11" width="15.63"/>
    <col customWidth="1" min="12" max="26" width="14.38"/>
  </cols>
  <sheetData>
    <row r="1" ht="37.5" customHeight="1">
      <c r="A1" s="1" t="s">
        <v>799</v>
      </c>
      <c r="B1" s="2"/>
      <c r="C1" s="2"/>
      <c r="D1" s="2"/>
      <c r="E1" s="2"/>
      <c r="F1" s="2"/>
      <c r="G1" s="2"/>
      <c r="H1" s="2"/>
      <c r="I1" s="2"/>
      <c r="J1" s="2"/>
      <c r="K1" s="3"/>
      <c r="L1" s="4"/>
      <c r="M1" s="4"/>
      <c r="N1" s="4"/>
      <c r="O1" s="4"/>
      <c r="P1" s="4"/>
      <c r="Q1" s="4"/>
      <c r="R1" s="4"/>
    </row>
    <row r="2" ht="22.5" customHeight="1">
      <c r="A2" s="5" t="s">
        <v>800</v>
      </c>
      <c r="B2" s="2"/>
      <c r="C2" s="2"/>
      <c r="D2" s="2"/>
      <c r="E2" s="2"/>
      <c r="F2" s="2"/>
      <c r="G2" s="2"/>
      <c r="H2" s="2"/>
      <c r="I2" s="2"/>
      <c r="J2" s="2"/>
      <c r="K2" s="3"/>
      <c r="L2" s="4"/>
      <c r="M2" s="4"/>
      <c r="N2" s="4"/>
      <c r="O2" s="4"/>
      <c r="P2" s="4"/>
      <c r="Q2" s="4"/>
      <c r="R2" s="4"/>
    </row>
    <row r="3" ht="18.75" customHeight="1">
      <c r="A3" s="73" t="s">
        <v>801</v>
      </c>
      <c r="B3" s="74"/>
      <c r="C3" s="75" t="s">
        <v>369</v>
      </c>
      <c r="D3" s="2"/>
      <c r="E3" s="2"/>
      <c r="F3" s="3"/>
      <c r="G3" s="76">
        <v>30.0</v>
      </c>
      <c r="H3" s="77" t="s">
        <v>370</v>
      </c>
      <c r="I3" s="2"/>
      <c r="J3" s="2"/>
      <c r="K3" s="3"/>
      <c r="L3" s="4"/>
      <c r="M3" s="4"/>
      <c r="N3" s="4"/>
      <c r="O3" s="4"/>
      <c r="P3" s="4"/>
      <c r="Q3" s="4"/>
      <c r="R3" s="4"/>
    </row>
    <row r="4" ht="18.75" customHeight="1">
      <c r="A4" s="78"/>
      <c r="B4" s="79"/>
      <c r="C4" s="80" t="s">
        <v>802</v>
      </c>
      <c r="D4" s="2"/>
      <c r="E4" s="2"/>
      <c r="F4" s="3"/>
      <c r="G4" s="81">
        <f>$G$3/2</f>
        <v>15</v>
      </c>
      <c r="H4" s="82" t="s">
        <v>803</v>
      </c>
      <c r="I4" s="83"/>
      <c r="J4" s="83"/>
      <c r="K4" s="74"/>
      <c r="L4" s="4"/>
      <c r="M4" s="4"/>
      <c r="N4" s="4"/>
      <c r="O4" s="4"/>
      <c r="P4" s="4"/>
      <c r="Q4" s="4"/>
      <c r="R4" s="4"/>
    </row>
    <row r="5" ht="18.75" customHeight="1">
      <c r="A5" s="78"/>
      <c r="B5" s="79"/>
      <c r="C5" s="75" t="s">
        <v>373</v>
      </c>
      <c r="D5" s="2"/>
      <c r="E5" s="2"/>
      <c r="F5" s="3"/>
      <c r="G5" s="76">
        <v>1.0</v>
      </c>
      <c r="H5" s="78"/>
      <c r="K5" s="79"/>
      <c r="L5" s="4"/>
      <c r="M5" s="4"/>
      <c r="N5" s="4"/>
      <c r="O5" s="4"/>
      <c r="P5" s="4"/>
      <c r="Q5" s="4"/>
      <c r="R5" s="4"/>
    </row>
    <row r="6" ht="18.75" customHeight="1">
      <c r="A6" s="78"/>
      <c r="B6" s="79"/>
      <c r="C6" s="75" t="s">
        <v>374</v>
      </c>
      <c r="D6" s="2"/>
      <c r="E6" s="2"/>
      <c r="F6" s="3"/>
      <c r="G6" s="231">
        <v>6.0</v>
      </c>
      <c r="H6" s="84"/>
      <c r="I6" s="85"/>
      <c r="J6" s="85"/>
      <c r="K6" s="86"/>
      <c r="L6" s="4"/>
      <c r="M6" s="4"/>
      <c r="N6" s="4"/>
      <c r="O6" s="4"/>
      <c r="P6" s="4"/>
      <c r="Q6" s="4"/>
      <c r="R6" s="4"/>
    </row>
    <row r="7" ht="18.75" customHeight="1">
      <c r="A7" s="78"/>
      <c r="B7" s="79"/>
      <c r="C7" s="80" t="s">
        <v>804</v>
      </c>
      <c r="D7" s="2"/>
      <c r="E7" s="2"/>
      <c r="F7" s="3"/>
      <c r="G7" s="81">
        <f>$G$3/$G$6</f>
        <v>5</v>
      </c>
      <c r="H7" s="87" t="s">
        <v>470</v>
      </c>
      <c r="I7" s="83"/>
      <c r="J7" s="83"/>
      <c r="K7" s="74"/>
      <c r="L7" s="4"/>
      <c r="M7" s="4"/>
      <c r="N7" s="4"/>
      <c r="O7" s="4"/>
      <c r="P7" s="4"/>
      <c r="Q7" s="4"/>
      <c r="R7" s="4"/>
    </row>
    <row r="8" ht="18.75" customHeight="1">
      <c r="A8" s="78"/>
      <c r="B8" s="79"/>
      <c r="C8" s="75" t="s">
        <v>376</v>
      </c>
      <c r="D8" s="2"/>
      <c r="E8" s="2"/>
      <c r="F8" s="3"/>
      <c r="G8" s="76">
        <v>1.0</v>
      </c>
      <c r="H8" s="78"/>
      <c r="K8" s="79"/>
      <c r="L8" s="4"/>
      <c r="M8" s="4"/>
      <c r="N8" s="4"/>
      <c r="O8" s="4"/>
      <c r="P8" s="4"/>
      <c r="Q8" s="4"/>
      <c r="R8" s="4"/>
    </row>
    <row r="9" ht="18.75" customHeight="1">
      <c r="A9" s="78"/>
      <c r="B9" s="79"/>
      <c r="C9" s="80" t="s">
        <v>805</v>
      </c>
      <c r="D9" s="2"/>
      <c r="E9" s="2"/>
      <c r="F9" s="3"/>
      <c r="G9" s="81">
        <f>$G$3*$G$8</f>
        <v>30</v>
      </c>
      <c r="H9" s="84"/>
      <c r="I9" s="85"/>
      <c r="J9" s="85"/>
      <c r="K9" s="86"/>
      <c r="L9" s="4"/>
      <c r="M9" s="4"/>
      <c r="N9" s="4"/>
      <c r="O9" s="4"/>
      <c r="P9" s="4"/>
      <c r="Q9" s="4"/>
      <c r="R9" s="4"/>
    </row>
    <row r="10" ht="18.75" customHeight="1">
      <c r="A10" s="78"/>
      <c r="B10" s="79"/>
      <c r="C10" s="80" t="s">
        <v>806</v>
      </c>
      <c r="D10" s="2"/>
      <c r="E10" s="2"/>
      <c r="F10" s="3"/>
      <c r="G10" s="81">
        <f>$G$9/2</f>
        <v>15</v>
      </c>
      <c r="H10" s="139" t="s">
        <v>473</v>
      </c>
      <c r="I10" s="83"/>
      <c r="J10" s="83"/>
      <c r="K10" s="74"/>
      <c r="L10" s="4"/>
      <c r="M10" s="4"/>
      <c r="N10" s="4"/>
      <c r="O10" s="4"/>
      <c r="P10" s="4"/>
      <c r="Q10" s="4"/>
      <c r="R10" s="4"/>
    </row>
    <row r="11" ht="18.75" customHeight="1">
      <c r="A11" s="84"/>
      <c r="B11" s="86"/>
      <c r="C11" s="80" t="s">
        <v>807</v>
      </c>
      <c r="D11" s="2"/>
      <c r="E11" s="2"/>
      <c r="F11" s="3"/>
      <c r="G11" s="81">
        <f>$G$6*$G$8</f>
        <v>6</v>
      </c>
      <c r="H11" s="84"/>
      <c r="I11" s="85"/>
      <c r="J11" s="85"/>
      <c r="K11" s="86"/>
      <c r="L11" s="4"/>
      <c r="M11" s="4"/>
      <c r="N11" s="4"/>
      <c r="O11" s="4"/>
      <c r="P11" s="4"/>
      <c r="Q11" s="4"/>
      <c r="R11" s="4"/>
    </row>
    <row r="12" ht="22.5" customHeight="1">
      <c r="A12" s="88" t="s">
        <v>808</v>
      </c>
      <c r="B12" s="2"/>
      <c r="C12" s="2"/>
      <c r="D12" s="2"/>
      <c r="E12" s="2"/>
      <c r="F12" s="2"/>
      <c r="G12" s="2"/>
      <c r="H12" s="2"/>
      <c r="I12" s="2"/>
      <c r="J12" s="2"/>
      <c r="K12" s="3"/>
      <c r="L12" s="275"/>
      <c r="M12" s="275"/>
      <c r="N12" s="275"/>
      <c r="O12" s="275"/>
      <c r="P12" s="275"/>
      <c r="Q12" s="275"/>
      <c r="R12" s="275"/>
      <c r="S12" s="275"/>
      <c r="T12" s="275"/>
      <c r="U12" s="275"/>
      <c r="V12" s="275"/>
      <c r="W12" s="275"/>
      <c r="X12" s="275"/>
      <c r="Y12" s="275"/>
      <c r="Z12" s="275"/>
    </row>
    <row r="13" ht="22.5" customHeight="1">
      <c r="A13" s="89" t="s">
        <v>381</v>
      </c>
      <c r="B13" s="89" t="s">
        <v>24</v>
      </c>
      <c r="C13" s="89" t="s">
        <v>382</v>
      </c>
      <c r="D13" s="89" t="s">
        <v>383</v>
      </c>
      <c r="E13" s="89" t="s">
        <v>384</v>
      </c>
      <c r="F13" s="89" t="s">
        <v>25</v>
      </c>
      <c r="G13" s="89" t="s">
        <v>26</v>
      </c>
      <c r="H13" s="89" t="s">
        <v>385</v>
      </c>
      <c r="I13" s="89" t="s">
        <v>386</v>
      </c>
      <c r="J13" s="89" t="s">
        <v>387</v>
      </c>
      <c r="K13" s="89" t="s">
        <v>388</v>
      </c>
      <c r="L13" s="4"/>
      <c r="M13" s="4"/>
      <c r="N13" s="4"/>
      <c r="O13" s="4"/>
      <c r="P13" s="4"/>
      <c r="Q13" s="4"/>
      <c r="R13" s="4"/>
    </row>
    <row r="14" ht="18.75" customHeight="1">
      <c r="A14" s="220"/>
      <c r="B14" s="141" t="s">
        <v>809</v>
      </c>
      <c r="C14" s="147"/>
      <c r="D14" s="141"/>
      <c r="E14" s="141"/>
      <c r="F14" s="142"/>
      <c r="G14" s="141"/>
      <c r="H14" s="142"/>
      <c r="I14" s="142">
        <v>0.0</v>
      </c>
      <c r="J14" s="142">
        <v>0.0</v>
      </c>
      <c r="K14" s="142">
        <v>0.0</v>
      </c>
      <c r="L14" s="4"/>
      <c r="M14" s="4"/>
      <c r="N14" s="4"/>
      <c r="O14" s="4"/>
      <c r="P14" s="4"/>
      <c r="Q14" s="4"/>
      <c r="R14" s="4"/>
    </row>
    <row r="15" ht="18.75" customHeight="1">
      <c r="A15" s="94"/>
      <c r="B15" s="39" t="s">
        <v>61</v>
      </c>
      <c r="C15" s="137">
        <v>3.0</v>
      </c>
      <c r="D15" s="39" t="s">
        <v>391</v>
      </c>
      <c r="E15" s="39">
        <f t="shared" ref="E15:E17" si="1">$G$9*C15</f>
        <v>90</v>
      </c>
      <c r="F15" s="40">
        <f>'Reference price sheet'!$B$39</f>
        <v>4.25</v>
      </c>
      <c r="G15" s="41">
        <f>'Reference price sheet'!$C$39</f>
        <v>100</v>
      </c>
      <c r="H15" s="92">
        <f t="shared" ref="H15:H17" si="2">F15/G15</f>
        <v>0.0425</v>
      </c>
      <c r="I15" s="92">
        <f t="shared" ref="I15:I17" si="3">J15/$G$3</f>
        <v>0.1275</v>
      </c>
      <c r="J15" s="92">
        <f t="shared" ref="J15:J17" si="4">H15*E15/$G$8</f>
        <v>3.825</v>
      </c>
      <c r="K15" s="93">
        <f t="shared" ref="K15:K17" si="5">(ROUNDUP(E15/G15, 0)*F15)</f>
        <v>4.25</v>
      </c>
      <c r="L15" s="4"/>
      <c r="M15" s="4"/>
      <c r="N15" s="4"/>
      <c r="O15" s="4"/>
      <c r="P15" s="4"/>
      <c r="Q15" s="4"/>
      <c r="R15" s="4"/>
    </row>
    <row r="16" ht="18.75" customHeight="1">
      <c r="A16" s="94"/>
      <c r="B16" s="39" t="s">
        <v>174</v>
      </c>
      <c r="C16" s="137">
        <v>2.0</v>
      </c>
      <c r="D16" s="39" t="s">
        <v>391</v>
      </c>
      <c r="E16" s="39">
        <f t="shared" si="1"/>
        <v>60</v>
      </c>
      <c r="F16" s="40">
        <f>'Reference price sheet'!$B$152</f>
        <v>1</v>
      </c>
      <c r="G16" s="41">
        <f>'Reference price sheet'!$C$152</f>
        <v>100</v>
      </c>
      <c r="H16" s="92">
        <f t="shared" si="2"/>
        <v>0.01</v>
      </c>
      <c r="I16" s="92">
        <f t="shared" si="3"/>
        <v>0.02</v>
      </c>
      <c r="J16" s="92">
        <f t="shared" si="4"/>
        <v>0.6</v>
      </c>
      <c r="K16" s="93">
        <f t="shared" si="5"/>
        <v>1</v>
      </c>
      <c r="L16" s="4"/>
      <c r="M16" s="4"/>
      <c r="N16" s="4"/>
      <c r="O16" s="4"/>
      <c r="P16" s="4"/>
      <c r="Q16" s="4"/>
      <c r="R16" s="4"/>
    </row>
    <row r="17" ht="18.75" customHeight="1">
      <c r="A17" s="94"/>
      <c r="B17" s="39" t="s">
        <v>62</v>
      </c>
      <c r="C17" s="137">
        <v>1.0</v>
      </c>
      <c r="D17" s="39" t="s">
        <v>391</v>
      </c>
      <c r="E17" s="39">
        <f t="shared" si="1"/>
        <v>30</v>
      </c>
      <c r="F17" s="40">
        <f>'Reference price sheet'!$B$40</f>
        <v>4</v>
      </c>
      <c r="G17" s="41">
        <f>'Reference price sheet'!$C$40</f>
        <v>200</v>
      </c>
      <c r="H17" s="92">
        <f t="shared" si="2"/>
        <v>0.02</v>
      </c>
      <c r="I17" s="92">
        <f t="shared" si="3"/>
        <v>0.02</v>
      </c>
      <c r="J17" s="92">
        <f t="shared" si="4"/>
        <v>0.6</v>
      </c>
      <c r="K17" s="93">
        <f t="shared" si="5"/>
        <v>4</v>
      </c>
      <c r="L17" s="4"/>
      <c r="M17" s="4"/>
      <c r="N17" s="4"/>
      <c r="O17" s="4"/>
      <c r="P17" s="4"/>
      <c r="Q17" s="4"/>
      <c r="R17" s="4"/>
    </row>
    <row r="18" ht="22.5" customHeight="1">
      <c r="A18" s="97"/>
      <c r="B18" s="97"/>
      <c r="C18" s="97"/>
      <c r="D18" s="97"/>
      <c r="E18" s="97"/>
      <c r="F18" s="97"/>
      <c r="G18" s="97"/>
      <c r="H18" s="97" t="s">
        <v>484</v>
      </c>
      <c r="I18" s="98">
        <f t="shared" ref="I18:K18" si="6">SUM(I14:I17)</f>
        <v>0.1675</v>
      </c>
      <c r="J18" s="98">
        <f t="shared" si="6"/>
        <v>5.025</v>
      </c>
      <c r="K18" s="98">
        <f t="shared" si="6"/>
        <v>9.25</v>
      </c>
      <c r="L18" s="4"/>
      <c r="M18" s="4"/>
      <c r="N18" s="4"/>
      <c r="O18" s="4"/>
      <c r="P18" s="4"/>
      <c r="Q18" s="4"/>
      <c r="R18" s="4"/>
    </row>
    <row r="19" ht="22.5" customHeight="1">
      <c r="A19" s="88" t="s">
        <v>810</v>
      </c>
      <c r="B19" s="2"/>
      <c r="C19" s="2"/>
      <c r="D19" s="2"/>
      <c r="E19" s="2"/>
      <c r="F19" s="2"/>
      <c r="G19" s="2"/>
      <c r="H19" s="2"/>
      <c r="I19" s="2"/>
      <c r="J19" s="2"/>
      <c r="K19" s="3"/>
      <c r="L19" s="4"/>
      <c r="M19" s="4"/>
      <c r="N19" s="4"/>
      <c r="O19" s="4"/>
      <c r="P19" s="4"/>
      <c r="Q19" s="4"/>
      <c r="R19" s="4"/>
    </row>
    <row r="20" ht="18.75" customHeight="1">
      <c r="A20" s="89" t="s">
        <v>381</v>
      </c>
      <c r="B20" s="89" t="s">
        <v>24</v>
      </c>
      <c r="C20" s="89" t="s">
        <v>382</v>
      </c>
      <c r="D20" s="89" t="s">
        <v>383</v>
      </c>
      <c r="E20" s="89" t="s">
        <v>384</v>
      </c>
      <c r="F20" s="89" t="s">
        <v>25</v>
      </c>
      <c r="G20" s="89" t="s">
        <v>26</v>
      </c>
      <c r="H20" s="89" t="s">
        <v>385</v>
      </c>
      <c r="I20" s="89" t="s">
        <v>386</v>
      </c>
      <c r="J20" s="89" t="s">
        <v>387</v>
      </c>
      <c r="K20" s="89" t="s">
        <v>388</v>
      </c>
      <c r="L20" s="4"/>
      <c r="M20" s="4"/>
      <c r="N20" s="4"/>
      <c r="O20" s="4"/>
      <c r="P20" s="4"/>
      <c r="Q20" s="4"/>
      <c r="R20" s="4"/>
    </row>
    <row r="21" ht="18.75" customHeight="1">
      <c r="A21" s="39"/>
      <c r="B21" s="94" t="s">
        <v>53</v>
      </c>
      <c r="C21" s="45">
        <v>20.0</v>
      </c>
      <c r="D21" s="94" t="s">
        <v>391</v>
      </c>
      <c r="E21" s="39">
        <f>$G$9*C21</f>
        <v>600</v>
      </c>
      <c r="F21" s="40">
        <f>'Reference price sheet'!$B$31</f>
        <v>15</v>
      </c>
      <c r="G21" s="41">
        <f>'Reference price sheet'!$C$31</f>
        <v>500</v>
      </c>
      <c r="H21" s="92">
        <f>F21/G21</f>
        <v>0.03</v>
      </c>
      <c r="I21" s="92">
        <f>J21/$G$3</f>
        <v>0.6</v>
      </c>
      <c r="J21" s="92">
        <f>H21*E21/$G$8</f>
        <v>18</v>
      </c>
      <c r="K21" s="93">
        <f>(ROUNDUP(E21/G21, 0)*F21)</f>
        <v>30</v>
      </c>
      <c r="L21" s="4"/>
      <c r="M21" s="4"/>
      <c r="N21" s="4"/>
      <c r="O21" s="4"/>
      <c r="P21" s="4"/>
      <c r="Q21" s="4"/>
      <c r="R21" s="4"/>
    </row>
    <row r="22" ht="22.5" customHeight="1">
      <c r="A22" s="97"/>
      <c r="B22" s="97"/>
      <c r="C22" s="97"/>
      <c r="D22" s="97"/>
      <c r="E22" s="97"/>
      <c r="F22" s="97"/>
      <c r="G22" s="97"/>
      <c r="H22" s="97" t="s">
        <v>484</v>
      </c>
      <c r="I22" s="98">
        <f t="shared" ref="I22:K22" si="7">SUM(I21)</f>
        <v>0.6</v>
      </c>
      <c r="J22" s="98">
        <f t="shared" si="7"/>
        <v>18</v>
      </c>
      <c r="K22" s="98">
        <f t="shared" si="7"/>
        <v>30</v>
      </c>
      <c r="L22" s="4"/>
      <c r="M22" s="4"/>
      <c r="N22" s="4"/>
      <c r="O22" s="4"/>
      <c r="P22" s="4"/>
      <c r="Q22" s="4"/>
      <c r="R22" s="4"/>
    </row>
    <row r="23" ht="22.5" customHeight="1">
      <c r="A23" s="156" t="s">
        <v>811</v>
      </c>
      <c r="B23" s="2"/>
      <c r="C23" s="2"/>
      <c r="D23" s="2"/>
      <c r="E23" s="2"/>
      <c r="F23" s="2"/>
      <c r="G23" s="2"/>
      <c r="H23" s="2"/>
      <c r="I23" s="2"/>
      <c r="J23" s="2"/>
      <c r="K23" s="3"/>
      <c r="L23" s="4"/>
      <c r="M23" s="4"/>
      <c r="N23" s="4"/>
      <c r="O23" s="4"/>
      <c r="P23" s="4"/>
      <c r="Q23" s="4"/>
      <c r="R23" s="4"/>
    </row>
    <row r="24" ht="18.75" customHeight="1">
      <c r="A24" s="89" t="s">
        <v>381</v>
      </c>
      <c r="B24" s="89" t="s">
        <v>24</v>
      </c>
      <c r="C24" s="89" t="s">
        <v>382</v>
      </c>
      <c r="D24" s="89" t="s">
        <v>383</v>
      </c>
      <c r="E24" s="89" t="s">
        <v>384</v>
      </c>
      <c r="F24" s="89" t="s">
        <v>25</v>
      </c>
      <c r="G24" s="89" t="s">
        <v>26</v>
      </c>
      <c r="H24" s="89" t="s">
        <v>385</v>
      </c>
      <c r="I24" s="89" t="s">
        <v>386</v>
      </c>
      <c r="J24" s="89" t="s">
        <v>387</v>
      </c>
      <c r="K24" s="89" t="s">
        <v>388</v>
      </c>
      <c r="L24" s="4"/>
      <c r="M24" s="4"/>
      <c r="N24" s="4"/>
      <c r="O24" s="4"/>
      <c r="P24" s="4"/>
      <c r="Q24" s="4"/>
      <c r="R24" s="4"/>
    </row>
    <row r="25" ht="18.75" customHeight="1">
      <c r="A25" s="158" t="s">
        <v>812</v>
      </c>
      <c r="B25" s="153"/>
      <c r="C25" s="153"/>
      <c r="D25" s="153"/>
      <c r="E25" s="153"/>
      <c r="F25" s="176"/>
      <c r="G25" s="175"/>
      <c r="H25" s="154"/>
      <c r="I25" s="154"/>
      <c r="J25" s="154"/>
      <c r="K25" s="177"/>
      <c r="L25" s="4"/>
      <c r="M25" s="4"/>
      <c r="N25" s="4"/>
      <c r="O25" s="4"/>
      <c r="P25" s="4"/>
      <c r="Q25" s="4"/>
      <c r="R25" s="4"/>
    </row>
    <row r="26" ht="18.75" customHeight="1">
      <c r="A26" s="90" t="s">
        <v>813</v>
      </c>
      <c r="B26" s="39" t="s">
        <v>51</v>
      </c>
      <c r="C26" s="39">
        <v>2.0</v>
      </c>
      <c r="D26" s="39" t="s">
        <v>390</v>
      </c>
      <c r="E26" s="39">
        <f>$G$8*C26</f>
        <v>2</v>
      </c>
      <c r="F26" s="40">
        <f>'Reference price sheet'!$B$29</f>
        <v>0.65</v>
      </c>
      <c r="G26" s="41">
        <f>'Reference price sheet'!$C$29</f>
        <v>1</v>
      </c>
      <c r="H26" s="92">
        <f t="shared" ref="H26:H27" si="8">F26/G26</f>
        <v>0.65</v>
      </c>
      <c r="I26" s="92">
        <f t="shared" ref="I26:I27" si="9">J26/$G$3</f>
        <v>0.04333333333</v>
      </c>
      <c r="J26" s="92">
        <f t="shared" ref="J26:J27" si="10">H26*E26/$G$8</f>
        <v>1.3</v>
      </c>
      <c r="K26" s="93">
        <f t="shared" ref="K26:K27" si="11">(ROUNDUP(E26/G26, 0)*F26)</f>
        <v>1.3</v>
      </c>
      <c r="L26" s="4"/>
      <c r="M26" s="4"/>
      <c r="N26" s="4"/>
      <c r="O26" s="4"/>
      <c r="P26" s="4"/>
      <c r="Q26" s="4"/>
      <c r="R26" s="4"/>
    </row>
    <row r="27" ht="18.75" customHeight="1">
      <c r="A27" s="39"/>
      <c r="B27" s="39" t="s">
        <v>169</v>
      </c>
      <c r="C27" s="39">
        <v>1.0</v>
      </c>
      <c r="D27" s="39" t="s">
        <v>391</v>
      </c>
      <c r="E27" s="39">
        <f>$G$9*C27</f>
        <v>30</v>
      </c>
      <c r="F27" s="40">
        <f>'Reference price sheet'!$B$147</f>
        <v>0.75</v>
      </c>
      <c r="G27" s="41">
        <f>'Reference price sheet'!$C$147</f>
        <v>250</v>
      </c>
      <c r="H27" s="92">
        <f t="shared" si="8"/>
        <v>0.003</v>
      </c>
      <c r="I27" s="92">
        <f t="shared" si="9"/>
        <v>0.003</v>
      </c>
      <c r="J27" s="92">
        <f t="shared" si="10"/>
        <v>0.09</v>
      </c>
      <c r="K27" s="93">
        <f t="shared" si="11"/>
        <v>0.75</v>
      </c>
      <c r="L27" s="4"/>
      <c r="M27" s="4"/>
      <c r="N27" s="4"/>
      <c r="O27" s="4"/>
      <c r="P27" s="4"/>
      <c r="Q27" s="4"/>
      <c r="R27" s="4"/>
    </row>
    <row r="28" ht="18.75" customHeight="1">
      <c r="A28" s="158" t="s">
        <v>814</v>
      </c>
      <c r="B28" s="151"/>
      <c r="C28" s="153"/>
      <c r="D28" s="153"/>
      <c r="E28" s="153"/>
      <c r="F28" s="154"/>
      <c r="G28" s="152"/>
      <c r="H28" s="154"/>
      <c r="I28" s="154"/>
      <c r="J28" s="154"/>
      <c r="K28" s="154"/>
      <c r="L28" s="4"/>
      <c r="M28" s="4"/>
      <c r="N28" s="4"/>
      <c r="O28" s="4"/>
      <c r="P28" s="4"/>
      <c r="Q28" s="4"/>
      <c r="R28" s="4"/>
    </row>
    <row r="29" ht="18.75" customHeight="1">
      <c r="A29" s="225"/>
      <c r="B29" s="70" t="s">
        <v>815</v>
      </c>
      <c r="C29" s="70">
        <v>2.0</v>
      </c>
      <c r="D29" s="70" t="s">
        <v>816</v>
      </c>
      <c r="E29" s="39">
        <f t="shared" ref="E29:E32" si="12">$G$11*C29</f>
        <v>12</v>
      </c>
      <c r="F29" s="92">
        <f>'Reference price sheet'!B142</f>
        <v>0.1</v>
      </c>
      <c r="G29" s="137">
        <f>'Reference price sheet'!C142</f>
        <v>1</v>
      </c>
      <c r="H29" s="92">
        <f t="shared" ref="H29:H34" si="13">F29/G29</f>
        <v>0.1</v>
      </c>
      <c r="I29" s="92">
        <f t="shared" ref="I29:I34" si="14">J29/$G$3</f>
        <v>0.04</v>
      </c>
      <c r="J29" s="92">
        <f t="shared" ref="J29:J34" si="15">H29*E29/$G$8</f>
        <v>1.2</v>
      </c>
      <c r="K29" s="93">
        <f t="shared" ref="K29:K34" si="16">(ROUNDUP(E29/G29, 0)*F29)</f>
        <v>1.2</v>
      </c>
      <c r="L29" s="4"/>
      <c r="M29" s="4"/>
      <c r="N29" s="4"/>
      <c r="O29" s="4"/>
      <c r="P29" s="4"/>
      <c r="Q29" s="4"/>
      <c r="R29" s="4"/>
    </row>
    <row r="30" ht="18.75" customHeight="1">
      <c r="A30" s="225"/>
      <c r="B30" s="70" t="s">
        <v>322</v>
      </c>
      <c r="C30" s="70">
        <v>2.0</v>
      </c>
      <c r="D30" s="70" t="s">
        <v>816</v>
      </c>
      <c r="E30" s="39">
        <f t="shared" si="12"/>
        <v>12</v>
      </c>
      <c r="F30" s="92">
        <f>'Reference price sheet'!B301</f>
        <v>0.57</v>
      </c>
      <c r="G30" s="137">
        <f>'Reference price sheet'!C301</f>
        <v>4</v>
      </c>
      <c r="H30" s="92">
        <f t="shared" si="13"/>
        <v>0.1425</v>
      </c>
      <c r="I30" s="92">
        <f t="shared" si="14"/>
        <v>0.057</v>
      </c>
      <c r="J30" s="92">
        <f t="shared" si="15"/>
        <v>1.71</v>
      </c>
      <c r="K30" s="93">
        <f t="shared" si="16"/>
        <v>1.71</v>
      </c>
      <c r="L30" s="4"/>
      <c r="M30" s="4"/>
      <c r="N30" s="4"/>
      <c r="O30" s="4"/>
      <c r="P30" s="4"/>
      <c r="Q30" s="4"/>
      <c r="R30" s="4"/>
    </row>
    <row r="31" ht="18.75" customHeight="1">
      <c r="A31" s="225"/>
      <c r="B31" s="70" t="s">
        <v>121</v>
      </c>
      <c r="C31" s="70">
        <v>0.5</v>
      </c>
      <c r="D31" s="70" t="s">
        <v>816</v>
      </c>
      <c r="E31" s="39">
        <f t="shared" si="12"/>
        <v>3</v>
      </c>
      <c r="F31" s="92">
        <f>'Reference price sheet'!B99</f>
        <v>0.25</v>
      </c>
      <c r="G31" s="137">
        <f>'Reference price sheet'!C99</f>
        <v>1</v>
      </c>
      <c r="H31" s="92">
        <f t="shared" si="13"/>
        <v>0.25</v>
      </c>
      <c r="I31" s="92">
        <f t="shared" si="14"/>
        <v>0.025</v>
      </c>
      <c r="J31" s="92">
        <f t="shared" si="15"/>
        <v>0.75</v>
      </c>
      <c r="K31" s="93">
        <f t="shared" si="16"/>
        <v>0.75</v>
      </c>
      <c r="L31" s="4"/>
      <c r="M31" s="4"/>
      <c r="N31" s="4"/>
      <c r="O31" s="4"/>
      <c r="P31" s="4"/>
      <c r="Q31" s="4"/>
      <c r="R31" s="4"/>
    </row>
    <row r="32" ht="18.75" customHeight="1">
      <c r="A32" s="225"/>
      <c r="B32" s="70" t="s">
        <v>67</v>
      </c>
      <c r="C32" s="70">
        <v>2.0</v>
      </c>
      <c r="D32" s="70" t="s">
        <v>816</v>
      </c>
      <c r="E32" s="39">
        <f t="shared" si="12"/>
        <v>12</v>
      </c>
      <c r="F32" s="92">
        <f>'Reference price sheet'!B45</f>
        <v>0.05</v>
      </c>
      <c r="G32" s="137">
        <f>'Reference price sheet'!C45</f>
        <v>1</v>
      </c>
      <c r="H32" s="92">
        <f t="shared" si="13"/>
        <v>0.05</v>
      </c>
      <c r="I32" s="92">
        <f t="shared" si="14"/>
        <v>0.02</v>
      </c>
      <c r="J32" s="92">
        <f t="shared" si="15"/>
        <v>0.6</v>
      </c>
      <c r="K32" s="93">
        <f t="shared" si="16"/>
        <v>0.6</v>
      </c>
      <c r="L32" s="4"/>
      <c r="M32" s="4"/>
      <c r="N32" s="4"/>
      <c r="O32" s="4"/>
      <c r="P32" s="4"/>
      <c r="Q32" s="4"/>
      <c r="R32" s="4"/>
    </row>
    <row r="33" ht="18.75" customHeight="1">
      <c r="A33" s="225"/>
      <c r="B33" s="70" t="s">
        <v>817</v>
      </c>
      <c r="C33" s="70">
        <v>2.0</v>
      </c>
      <c r="D33" s="70" t="s">
        <v>390</v>
      </c>
      <c r="E33" s="39">
        <f t="shared" ref="E33:E34" si="17">$G$8*C33</f>
        <v>2</v>
      </c>
      <c r="F33" s="276">
        <f>'Reference price sheet'!$B$141</f>
        <v>1.35</v>
      </c>
      <c r="G33" s="277">
        <f>'Reference price sheet'!$C$141</f>
        <v>1</v>
      </c>
      <c r="H33" s="92">
        <f t="shared" si="13"/>
        <v>1.35</v>
      </c>
      <c r="I33" s="92">
        <f t="shared" si="14"/>
        <v>0.09</v>
      </c>
      <c r="J33" s="92">
        <f t="shared" si="15"/>
        <v>2.7</v>
      </c>
      <c r="K33" s="93">
        <f t="shared" si="16"/>
        <v>2.7</v>
      </c>
      <c r="L33" s="4"/>
      <c r="M33" s="4"/>
      <c r="N33" s="4"/>
      <c r="O33" s="4"/>
      <c r="P33" s="4"/>
      <c r="Q33" s="4"/>
      <c r="R33" s="4"/>
    </row>
    <row r="34" ht="18.75" customHeight="1">
      <c r="A34" s="225"/>
      <c r="B34" s="70" t="s">
        <v>76</v>
      </c>
      <c r="C34" s="70">
        <v>0.02</v>
      </c>
      <c r="D34" s="70" t="s">
        <v>390</v>
      </c>
      <c r="E34" s="39">
        <f t="shared" si="17"/>
        <v>0.02</v>
      </c>
      <c r="F34" s="276">
        <f>'Reference price sheet'!$B$54</f>
        <v>0.28</v>
      </c>
      <c r="G34" s="277">
        <f>'Reference price sheet'!$C$54</f>
        <v>1</v>
      </c>
      <c r="H34" s="92">
        <f t="shared" si="13"/>
        <v>0.28</v>
      </c>
      <c r="I34" s="92">
        <f t="shared" si="14"/>
        <v>0.0001866666667</v>
      </c>
      <c r="J34" s="92">
        <f t="shared" si="15"/>
        <v>0.0056</v>
      </c>
      <c r="K34" s="93">
        <f t="shared" si="16"/>
        <v>0.28</v>
      </c>
      <c r="L34" s="4"/>
      <c r="M34" s="4"/>
      <c r="N34" s="4"/>
      <c r="O34" s="4"/>
      <c r="P34" s="4"/>
      <c r="Q34" s="4"/>
      <c r="R34" s="4"/>
    </row>
    <row r="35" ht="18.75" customHeight="1">
      <c r="A35" s="153"/>
      <c r="B35" s="151" t="s">
        <v>818</v>
      </c>
      <c r="C35" s="153"/>
      <c r="D35" s="153"/>
      <c r="E35" s="153"/>
      <c r="F35" s="154"/>
      <c r="G35" s="152"/>
      <c r="H35" s="154"/>
      <c r="I35" s="154"/>
      <c r="J35" s="154"/>
      <c r="K35" s="154"/>
      <c r="L35" s="4"/>
      <c r="M35" s="4"/>
      <c r="N35" s="4"/>
      <c r="O35" s="4"/>
      <c r="P35" s="4"/>
      <c r="Q35" s="4"/>
      <c r="R35" s="4"/>
    </row>
    <row r="36" ht="18.75" customHeight="1">
      <c r="A36" s="251"/>
      <c r="B36" s="251" t="s">
        <v>819</v>
      </c>
      <c r="C36" s="251"/>
      <c r="D36" s="76">
        <v>15.0</v>
      </c>
      <c r="E36" s="251"/>
      <c r="F36" s="252"/>
      <c r="G36" s="253"/>
      <c r="H36" s="252"/>
      <c r="I36" s="252"/>
      <c r="J36" s="252"/>
      <c r="K36" s="252"/>
      <c r="L36" s="4"/>
      <c r="M36" s="4"/>
      <c r="N36" s="4"/>
      <c r="O36" s="4"/>
      <c r="P36" s="4"/>
      <c r="Q36" s="4"/>
      <c r="R36" s="4"/>
    </row>
    <row r="37" ht="18.75" customHeight="1">
      <c r="A37" s="39" t="s">
        <v>820</v>
      </c>
      <c r="B37" s="39" t="s">
        <v>249</v>
      </c>
      <c r="C37" s="39">
        <v>0.8</v>
      </c>
      <c r="D37" s="39" t="s">
        <v>775</v>
      </c>
      <c r="E37" s="45">
        <f t="shared" ref="E37:E44" si="18">_xlfn.CEILING.MATH(C37*$D$36)</f>
        <v>12</v>
      </c>
      <c r="F37" s="40">
        <f>'Reference price sheet'!$B$227</f>
        <v>0.5</v>
      </c>
      <c r="G37" s="41">
        <f>'Reference price sheet'!$C$227</f>
        <v>1</v>
      </c>
      <c r="H37" s="92">
        <f t="shared" ref="H37:H44" si="19">F37/G37</f>
        <v>0.5</v>
      </c>
      <c r="I37" s="92">
        <f t="shared" ref="I37:I44" si="20">J37/$G$3</f>
        <v>0.2</v>
      </c>
      <c r="J37" s="92">
        <f t="shared" ref="J37:J44" si="21">H37*E37/$G$8</f>
        <v>6</v>
      </c>
      <c r="K37" s="93">
        <f t="shared" ref="K37:K44" si="22">(ROUNDUP(E37/G37, 0)*F37)</f>
        <v>6</v>
      </c>
      <c r="L37" s="4"/>
      <c r="M37" s="4"/>
      <c r="N37" s="4"/>
      <c r="O37" s="4"/>
      <c r="P37" s="4"/>
      <c r="Q37" s="4"/>
      <c r="R37" s="4"/>
    </row>
    <row r="38" ht="18.75" customHeight="1">
      <c r="A38" s="39" t="s">
        <v>820</v>
      </c>
      <c r="B38" s="39" t="s">
        <v>39</v>
      </c>
      <c r="C38" s="39">
        <v>0.8</v>
      </c>
      <c r="D38" s="39" t="s">
        <v>775</v>
      </c>
      <c r="E38" s="45">
        <f t="shared" si="18"/>
        <v>12</v>
      </c>
      <c r="F38" s="40">
        <f>'Reference price sheet'!$B$17</f>
        <v>1.5</v>
      </c>
      <c r="G38" s="41">
        <f>'Reference price sheet'!$C$17</f>
        <v>1</v>
      </c>
      <c r="H38" s="92">
        <f t="shared" si="19"/>
        <v>1.5</v>
      </c>
      <c r="I38" s="92">
        <f t="shared" si="20"/>
        <v>0.6</v>
      </c>
      <c r="J38" s="92">
        <f t="shared" si="21"/>
        <v>18</v>
      </c>
      <c r="K38" s="93">
        <f t="shared" si="22"/>
        <v>18</v>
      </c>
      <c r="L38" s="4"/>
      <c r="M38" s="4"/>
      <c r="N38" s="4"/>
      <c r="O38" s="4"/>
      <c r="P38" s="4"/>
      <c r="Q38" s="4"/>
      <c r="R38" s="4"/>
    </row>
    <row r="39" ht="18.75" customHeight="1">
      <c r="A39" s="39" t="s">
        <v>821</v>
      </c>
      <c r="B39" s="39" t="s">
        <v>76</v>
      </c>
      <c r="C39" s="39">
        <v>2.0</v>
      </c>
      <c r="D39" s="39" t="s">
        <v>775</v>
      </c>
      <c r="E39" s="45">
        <f t="shared" si="18"/>
        <v>30</v>
      </c>
      <c r="F39" s="40">
        <f>'Reference price sheet'!$B$54</f>
        <v>0.28</v>
      </c>
      <c r="G39" s="41">
        <f>'Reference price sheet'!$C$54</f>
        <v>1</v>
      </c>
      <c r="H39" s="92">
        <f t="shared" si="19"/>
        <v>0.28</v>
      </c>
      <c r="I39" s="92">
        <f t="shared" si="20"/>
        <v>0.28</v>
      </c>
      <c r="J39" s="92">
        <f t="shared" si="21"/>
        <v>8.4</v>
      </c>
      <c r="K39" s="93">
        <f t="shared" si="22"/>
        <v>8.4</v>
      </c>
      <c r="L39" s="4"/>
      <c r="M39" s="4"/>
      <c r="N39" s="4"/>
      <c r="O39" s="4"/>
      <c r="P39" s="4"/>
      <c r="Q39" s="4"/>
      <c r="R39" s="4"/>
    </row>
    <row r="40" ht="18.75" customHeight="1">
      <c r="A40" s="278">
        <v>1.0</v>
      </c>
      <c r="B40" s="39" t="s">
        <v>164</v>
      </c>
      <c r="C40" s="39">
        <v>1.0</v>
      </c>
      <c r="D40" s="39" t="s">
        <v>775</v>
      </c>
      <c r="E40" s="45">
        <f t="shared" si="18"/>
        <v>15</v>
      </c>
      <c r="F40" s="40">
        <f>'Reference price sheet'!$B$142</f>
        <v>0.1</v>
      </c>
      <c r="G40" s="41">
        <f>'Reference price sheet'!$C$142</f>
        <v>1</v>
      </c>
      <c r="H40" s="92">
        <f t="shared" si="19"/>
        <v>0.1</v>
      </c>
      <c r="I40" s="92">
        <f t="shared" si="20"/>
        <v>0.05</v>
      </c>
      <c r="J40" s="92">
        <f t="shared" si="21"/>
        <v>1.5</v>
      </c>
      <c r="K40" s="93">
        <f t="shared" si="22"/>
        <v>1.5</v>
      </c>
      <c r="L40" s="4"/>
      <c r="M40" s="4"/>
      <c r="N40" s="4"/>
      <c r="O40" s="4"/>
      <c r="P40" s="4"/>
      <c r="Q40" s="4"/>
      <c r="R40" s="4"/>
    </row>
    <row r="41" ht="18.75" customHeight="1">
      <c r="A41" s="95" t="s">
        <v>822</v>
      </c>
      <c r="B41" s="39" t="s">
        <v>121</v>
      </c>
      <c r="C41" s="39">
        <v>0.25</v>
      </c>
      <c r="D41" s="39" t="s">
        <v>775</v>
      </c>
      <c r="E41" s="45">
        <f t="shared" si="18"/>
        <v>4</v>
      </c>
      <c r="F41" s="40">
        <f>'Reference price sheet'!$B$99</f>
        <v>0.25</v>
      </c>
      <c r="G41" s="41">
        <f>'Reference price sheet'!$C$99</f>
        <v>1</v>
      </c>
      <c r="H41" s="92">
        <f t="shared" si="19"/>
        <v>0.25</v>
      </c>
      <c r="I41" s="92">
        <f t="shared" si="20"/>
        <v>0.03333333333</v>
      </c>
      <c r="J41" s="92">
        <f t="shared" si="21"/>
        <v>1</v>
      </c>
      <c r="K41" s="93">
        <f t="shared" si="22"/>
        <v>1</v>
      </c>
      <c r="L41" s="4"/>
      <c r="M41" s="4"/>
      <c r="N41" s="4"/>
      <c r="O41" s="4"/>
      <c r="P41" s="4"/>
      <c r="Q41" s="4"/>
      <c r="R41" s="4"/>
    </row>
    <row r="42" ht="18.75" customHeight="1">
      <c r="A42" s="95" t="s">
        <v>823</v>
      </c>
      <c r="B42" s="39" t="s">
        <v>163</v>
      </c>
      <c r="C42" s="39">
        <v>0.02</v>
      </c>
      <c r="D42" s="39" t="s">
        <v>390</v>
      </c>
      <c r="E42" s="45">
        <f t="shared" si="18"/>
        <v>1</v>
      </c>
      <c r="F42" s="40">
        <f>'Reference price sheet'!$B$141</f>
        <v>1.35</v>
      </c>
      <c r="G42" s="41">
        <f>'Reference price sheet'!$C$141</f>
        <v>1</v>
      </c>
      <c r="H42" s="92">
        <f t="shared" si="19"/>
        <v>1.35</v>
      </c>
      <c r="I42" s="92">
        <f t="shared" si="20"/>
        <v>0.045</v>
      </c>
      <c r="J42" s="92">
        <f t="shared" si="21"/>
        <v>1.35</v>
      </c>
      <c r="K42" s="93">
        <f t="shared" si="22"/>
        <v>1.35</v>
      </c>
      <c r="L42" s="4"/>
      <c r="M42" s="4"/>
      <c r="N42" s="4"/>
      <c r="O42" s="4"/>
      <c r="P42" s="4"/>
      <c r="Q42" s="4"/>
      <c r="R42" s="4"/>
    </row>
    <row r="43" ht="18.75" customHeight="1">
      <c r="A43" s="39" t="s">
        <v>824</v>
      </c>
      <c r="B43" s="39" t="s">
        <v>67</v>
      </c>
      <c r="C43" s="39">
        <v>1.0</v>
      </c>
      <c r="D43" s="39" t="s">
        <v>775</v>
      </c>
      <c r="E43" s="45">
        <f t="shared" si="18"/>
        <v>15</v>
      </c>
      <c r="F43" s="40">
        <f>'Reference price sheet'!$B$45</f>
        <v>0.05</v>
      </c>
      <c r="G43" s="41">
        <f>'Reference price sheet'!$C$45</f>
        <v>1</v>
      </c>
      <c r="H43" s="92">
        <f t="shared" si="19"/>
        <v>0.05</v>
      </c>
      <c r="I43" s="92">
        <f t="shared" si="20"/>
        <v>0.025</v>
      </c>
      <c r="J43" s="92">
        <f t="shared" si="21"/>
        <v>0.75</v>
      </c>
      <c r="K43" s="93">
        <f t="shared" si="22"/>
        <v>0.75</v>
      </c>
      <c r="L43" s="4"/>
      <c r="M43" s="4"/>
      <c r="N43" s="4"/>
      <c r="O43" s="4"/>
      <c r="P43" s="4"/>
      <c r="Q43" s="4"/>
      <c r="R43" s="4"/>
    </row>
    <row r="44" ht="18.75" customHeight="1">
      <c r="A44" s="39" t="s">
        <v>825</v>
      </c>
      <c r="B44" s="39" t="s">
        <v>40</v>
      </c>
      <c r="C44" s="39">
        <v>1.0</v>
      </c>
      <c r="D44" s="39" t="s">
        <v>775</v>
      </c>
      <c r="E44" s="45">
        <f t="shared" si="18"/>
        <v>15</v>
      </c>
      <c r="F44" s="40">
        <f>'Reference price sheet'!$B$18</f>
        <v>0.5</v>
      </c>
      <c r="G44" s="41">
        <f>'Reference price sheet'!$C$18</f>
        <v>10</v>
      </c>
      <c r="H44" s="92">
        <f t="shared" si="19"/>
        <v>0.05</v>
      </c>
      <c r="I44" s="92">
        <f t="shared" si="20"/>
        <v>0.025</v>
      </c>
      <c r="J44" s="92">
        <f t="shared" si="21"/>
        <v>0.75</v>
      </c>
      <c r="K44" s="93">
        <f t="shared" si="22"/>
        <v>1</v>
      </c>
      <c r="L44" s="4"/>
      <c r="M44" s="4"/>
      <c r="N44" s="4"/>
      <c r="O44" s="4"/>
      <c r="P44" s="4"/>
      <c r="Q44" s="4"/>
      <c r="R44" s="4"/>
    </row>
    <row r="45" ht="18.75" customHeight="1">
      <c r="A45" s="272" t="s">
        <v>826</v>
      </c>
      <c r="B45" s="271"/>
      <c r="C45" s="103"/>
      <c r="D45" s="103"/>
      <c r="E45" s="106"/>
      <c r="F45" s="105"/>
      <c r="G45" s="106"/>
      <c r="H45" s="107"/>
      <c r="I45" s="107"/>
      <c r="J45" s="107"/>
      <c r="K45" s="107"/>
      <c r="L45" s="4"/>
      <c r="M45" s="4"/>
      <c r="N45" s="4"/>
      <c r="O45" s="4"/>
      <c r="P45" s="4"/>
      <c r="Q45" s="4"/>
      <c r="R45" s="4"/>
    </row>
    <row r="46" ht="18.75" customHeight="1">
      <c r="A46" s="279"/>
      <c r="B46" s="271" t="s">
        <v>350</v>
      </c>
      <c r="C46" s="271">
        <v>0.5</v>
      </c>
      <c r="D46" s="271" t="s">
        <v>816</v>
      </c>
      <c r="E46" s="103">
        <f t="shared" ref="E46:E67" si="23">$G$11*C46</f>
        <v>3</v>
      </c>
      <c r="F46" s="105">
        <f>'Reference price sheet'!B329</f>
        <v>0.54</v>
      </c>
      <c r="G46" s="106">
        <f>'Reference price sheet'!C329</f>
        <v>1</v>
      </c>
      <c r="H46" s="107">
        <f t="shared" ref="H46:H67" si="24">F46/G46</f>
        <v>0.54</v>
      </c>
      <c r="I46" s="107">
        <v>0.0</v>
      </c>
      <c r="J46" s="107">
        <v>0.0</v>
      </c>
      <c r="K46" s="107">
        <v>0.0</v>
      </c>
      <c r="L46" s="4"/>
      <c r="M46" s="4"/>
      <c r="N46" s="4"/>
      <c r="O46" s="4"/>
      <c r="P46" s="4"/>
      <c r="Q46" s="4"/>
      <c r="R46" s="4"/>
    </row>
    <row r="47" ht="18.75" customHeight="1">
      <c r="A47" s="103"/>
      <c r="B47" s="271" t="s">
        <v>322</v>
      </c>
      <c r="C47" s="271">
        <v>1.0</v>
      </c>
      <c r="D47" s="271" t="s">
        <v>816</v>
      </c>
      <c r="E47" s="103">
        <f t="shared" si="23"/>
        <v>6</v>
      </c>
      <c r="F47" s="105">
        <f>'Reference price sheet'!B301</f>
        <v>0.57</v>
      </c>
      <c r="G47" s="106">
        <f>'Reference price sheet'!C301</f>
        <v>4</v>
      </c>
      <c r="H47" s="107">
        <f t="shared" si="24"/>
        <v>0.1425</v>
      </c>
      <c r="I47" s="107">
        <v>0.0</v>
      </c>
      <c r="J47" s="107">
        <v>0.0</v>
      </c>
      <c r="K47" s="107">
        <v>0.0</v>
      </c>
      <c r="L47" s="4"/>
      <c r="M47" s="4"/>
      <c r="N47" s="4"/>
      <c r="O47" s="4"/>
      <c r="P47" s="4"/>
      <c r="Q47" s="4"/>
      <c r="R47" s="4"/>
    </row>
    <row r="48" ht="18.75" customHeight="1">
      <c r="A48" s="103"/>
      <c r="B48" s="271" t="s">
        <v>351</v>
      </c>
      <c r="C48" s="271">
        <v>0.5</v>
      </c>
      <c r="D48" s="271" t="s">
        <v>816</v>
      </c>
      <c r="E48" s="103">
        <f t="shared" si="23"/>
        <v>3</v>
      </c>
      <c r="F48" s="105">
        <f>'Reference price sheet'!B330</f>
        <v>1.25</v>
      </c>
      <c r="G48" s="106">
        <f>'Reference price sheet'!C330</f>
        <v>1</v>
      </c>
      <c r="H48" s="107">
        <f t="shared" si="24"/>
        <v>1.25</v>
      </c>
      <c r="I48" s="107">
        <v>0.0</v>
      </c>
      <c r="J48" s="107">
        <v>0.0</v>
      </c>
      <c r="K48" s="107">
        <v>0.0</v>
      </c>
      <c r="L48" s="4"/>
      <c r="M48" s="4"/>
      <c r="N48" s="4"/>
      <c r="O48" s="4"/>
      <c r="P48" s="4"/>
      <c r="Q48" s="4"/>
      <c r="R48" s="4"/>
    </row>
    <row r="49" ht="18.75" customHeight="1">
      <c r="A49" s="103"/>
      <c r="B49" s="271" t="s">
        <v>622</v>
      </c>
      <c r="C49" s="271">
        <v>1.0</v>
      </c>
      <c r="D49" s="271" t="s">
        <v>816</v>
      </c>
      <c r="E49" s="103">
        <f t="shared" si="23"/>
        <v>6</v>
      </c>
      <c r="F49" s="105">
        <f>'Reference price sheet'!B19</f>
        <v>0.45</v>
      </c>
      <c r="G49" s="106">
        <f>'Reference price sheet'!C19</f>
        <v>1</v>
      </c>
      <c r="H49" s="107">
        <f t="shared" si="24"/>
        <v>0.45</v>
      </c>
      <c r="I49" s="107">
        <v>0.0</v>
      </c>
      <c r="J49" s="107">
        <v>0.0</v>
      </c>
      <c r="K49" s="107">
        <v>0.0</v>
      </c>
      <c r="L49" s="4"/>
      <c r="M49" s="4"/>
      <c r="N49" s="4"/>
      <c r="O49" s="4"/>
      <c r="P49" s="4"/>
      <c r="Q49" s="4"/>
      <c r="R49" s="4"/>
    </row>
    <row r="50" ht="18.75" customHeight="1">
      <c r="A50" s="103"/>
      <c r="B50" s="271" t="s">
        <v>352</v>
      </c>
      <c r="C50" s="271">
        <v>1.0</v>
      </c>
      <c r="D50" s="271" t="s">
        <v>816</v>
      </c>
      <c r="E50" s="103">
        <f t="shared" si="23"/>
        <v>6</v>
      </c>
      <c r="F50" s="280">
        <f>'Reference price sheet'!B331</f>
        <v>1</v>
      </c>
      <c r="G50" s="106">
        <f>'Reference price sheet'!C331</f>
        <v>3</v>
      </c>
      <c r="H50" s="107">
        <f t="shared" si="24"/>
        <v>0.3333333333</v>
      </c>
      <c r="I50" s="107">
        <v>0.0</v>
      </c>
      <c r="J50" s="107">
        <v>0.0</v>
      </c>
      <c r="K50" s="107">
        <v>0.0</v>
      </c>
      <c r="L50" s="4"/>
      <c r="M50" s="4"/>
      <c r="N50" s="4"/>
      <c r="O50" s="4"/>
      <c r="P50" s="4"/>
      <c r="Q50" s="4"/>
      <c r="R50" s="4"/>
    </row>
    <row r="51" ht="18.75" customHeight="1">
      <c r="A51" s="103"/>
      <c r="B51" s="271" t="s">
        <v>353</v>
      </c>
      <c r="C51" s="271">
        <v>0.2</v>
      </c>
      <c r="D51" s="271" t="s">
        <v>816</v>
      </c>
      <c r="E51" s="103">
        <f t="shared" si="23"/>
        <v>1.2</v>
      </c>
      <c r="F51" s="280">
        <f>'Reference price sheet'!B332</f>
        <v>1.1</v>
      </c>
      <c r="G51" s="106">
        <f>'Reference price sheet'!C332</f>
        <v>1</v>
      </c>
      <c r="H51" s="107">
        <f t="shared" si="24"/>
        <v>1.1</v>
      </c>
      <c r="I51" s="107">
        <v>0.0</v>
      </c>
      <c r="J51" s="107">
        <v>0.0</v>
      </c>
      <c r="K51" s="107">
        <v>0.0</v>
      </c>
      <c r="L51" s="4"/>
      <c r="M51" s="4"/>
      <c r="N51" s="4"/>
      <c r="O51" s="4"/>
      <c r="P51" s="4"/>
      <c r="Q51" s="4"/>
      <c r="R51" s="4"/>
    </row>
    <row r="52" ht="18.75" customHeight="1">
      <c r="A52" s="103"/>
      <c r="B52" s="271" t="s">
        <v>354</v>
      </c>
      <c r="C52" s="271">
        <v>0.5</v>
      </c>
      <c r="D52" s="271" t="s">
        <v>816</v>
      </c>
      <c r="E52" s="103">
        <f t="shared" si="23"/>
        <v>3</v>
      </c>
      <c r="F52" s="280">
        <f>'Reference price sheet'!B333</f>
        <v>2.5</v>
      </c>
      <c r="G52" s="106">
        <f>'Reference price sheet'!C333</f>
        <v>1</v>
      </c>
      <c r="H52" s="107">
        <f t="shared" si="24"/>
        <v>2.5</v>
      </c>
      <c r="I52" s="107">
        <v>0.0</v>
      </c>
      <c r="J52" s="107">
        <v>0.0</v>
      </c>
      <c r="K52" s="107">
        <v>0.0</v>
      </c>
      <c r="L52" s="4"/>
      <c r="M52" s="4"/>
      <c r="N52" s="4"/>
      <c r="O52" s="4"/>
      <c r="P52" s="4"/>
      <c r="Q52" s="4"/>
      <c r="R52" s="4"/>
    </row>
    <row r="53" ht="18.75" customHeight="1">
      <c r="A53" s="103"/>
      <c r="B53" s="271" t="s">
        <v>355</v>
      </c>
      <c r="C53" s="271">
        <v>0.05</v>
      </c>
      <c r="D53" s="271" t="s">
        <v>816</v>
      </c>
      <c r="E53" s="103">
        <f t="shared" si="23"/>
        <v>0.3</v>
      </c>
      <c r="F53" s="280">
        <f>'Reference price sheet'!B334</f>
        <v>0.52</v>
      </c>
      <c r="G53" s="106">
        <f>'Reference price sheet'!C334</f>
        <v>1</v>
      </c>
      <c r="H53" s="107">
        <f t="shared" si="24"/>
        <v>0.52</v>
      </c>
      <c r="I53" s="107">
        <v>0.0</v>
      </c>
      <c r="J53" s="107">
        <v>0.0</v>
      </c>
      <c r="K53" s="107">
        <v>0.0</v>
      </c>
      <c r="L53" s="4"/>
      <c r="M53" s="4"/>
      <c r="N53" s="4"/>
      <c r="O53" s="4"/>
      <c r="P53" s="4"/>
      <c r="Q53" s="4"/>
      <c r="R53" s="4"/>
    </row>
    <row r="54" ht="18.75" customHeight="1">
      <c r="A54" s="103"/>
      <c r="B54" s="271" t="s">
        <v>827</v>
      </c>
      <c r="C54" s="271">
        <v>0.05</v>
      </c>
      <c r="D54" s="271" t="s">
        <v>816</v>
      </c>
      <c r="E54" s="103">
        <f t="shared" si="23"/>
        <v>0.3</v>
      </c>
      <c r="F54" s="280">
        <f>'Reference price sheet'!B335</f>
        <v>1</v>
      </c>
      <c r="G54" s="106">
        <f>'Reference price sheet'!C335</f>
        <v>1</v>
      </c>
      <c r="H54" s="107">
        <f t="shared" si="24"/>
        <v>1</v>
      </c>
      <c r="I54" s="107">
        <v>0.0</v>
      </c>
      <c r="J54" s="107">
        <v>0.0</v>
      </c>
      <c r="K54" s="107">
        <v>0.0</v>
      </c>
      <c r="L54" s="4"/>
      <c r="M54" s="4"/>
      <c r="N54" s="4"/>
      <c r="O54" s="4"/>
      <c r="P54" s="4"/>
      <c r="Q54" s="4"/>
      <c r="R54" s="4"/>
    </row>
    <row r="55" ht="18.75" customHeight="1">
      <c r="A55" s="103"/>
      <c r="B55" s="271" t="s">
        <v>357</v>
      </c>
      <c r="C55" s="271">
        <v>0.1</v>
      </c>
      <c r="D55" s="271" t="s">
        <v>816</v>
      </c>
      <c r="E55" s="103">
        <f t="shared" si="23"/>
        <v>0.6</v>
      </c>
      <c r="F55" s="280">
        <f>'Reference price sheet'!B336</f>
        <v>2</v>
      </c>
      <c r="G55" s="106">
        <f>'Reference price sheet'!C336</f>
        <v>1</v>
      </c>
      <c r="H55" s="107">
        <f t="shared" si="24"/>
        <v>2</v>
      </c>
      <c r="I55" s="107">
        <v>0.0</v>
      </c>
      <c r="J55" s="107">
        <v>0.0</v>
      </c>
      <c r="K55" s="107">
        <v>0.0</v>
      </c>
      <c r="L55" s="4"/>
      <c r="M55" s="4"/>
      <c r="N55" s="4"/>
      <c r="O55" s="4"/>
      <c r="P55" s="4"/>
      <c r="Q55" s="4"/>
      <c r="R55" s="4"/>
    </row>
    <row r="56" ht="18.75" customHeight="1">
      <c r="A56" s="103"/>
      <c r="B56" s="271" t="s">
        <v>358</v>
      </c>
      <c r="C56" s="271">
        <v>0.1</v>
      </c>
      <c r="D56" s="271" t="s">
        <v>816</v>
      </c>
      <c r="E56" s="103">
        <f t="shared" si="23"/>
        <v>0.6</v>
      </c>
      <c r="F56" s="280">
        <f>'Reference price sheet'!B337</f>
        <v>2.85</v>
      </c>
      <c r="G56" s="106">
        <f>'Reference price sheet'!C337</f>
        <v>1</v>
      </c>
      <c r="H56" s="107">
        <f t="shared" si="24"/>
        <v>2.85</v>
      </c>
      <c r="I56" s="107">
        <v>0.0</v>
      </c>
      <c r="J56" s="107">
        <v>0.0</v>
      </c>
      <c r="K56" s="107">
        <v>0.0</v>
      </c>
      <c r="L56" s="4"/>
      <c r="M56" s="4"/>
      <c r="N56" s="4"/>
      <c r="O56" s="4"/>
      <c r="P56" s="4"/>
      <c r="Q56" s="4"/>
      <c r="R56" s="4"/>
    </row>
    <row r="57" ht="18.75" customHeight="1">
      <c r="A57" s="103"/>
      <c r="B57" s="271" t="s">
        <v>359</v>
      </c>
      <c r="C57" s="271">
        <v>0.1</v>
      </c>
      <c r="D57" s="271" t="s">
        <v>816</v>
      </c>
      <c r="E57" s="103">
        <f t="shared" si="23"/>
        <v>0.6</v>
      </c>
      <c r="F57" s="280">
        <f>'Reference price sheet'!B338</f>
        <v>2.85</v>
      </c>
      <c r="G57" s="106">
        <f>'Reference price sheet'!C338</f>
        <v>1</v>
      </c>
      <c r="H57" s="107">
        <f t="shared" si="24"/>
        <v>2.85</v>
      </c>
      <c r="I57" s="107">
        <v>0.0</v>
      </c>
      <c r="J57" s="107">
        <v>0.0</v>
      </c>
      <c r="K57" s="107">
        <v>0.0</v>
      </c>
      <c r="L57" s="4"/>
      <c r="M57" s="4"/>
      <c r="N57" s="4"/>
      <c r="O57" s="4"/>
      <c r="P57" s="4"/>
      <c r="Q57" s="4"/>
      <c r="R57" s="4"/>
    </row>
    <row r="58" ht="18.75" customHeight="1">
      <c r="A58" s="103"/>
      <c r="B58" s="271" t="s">
        <v>360</v>
      </c>
      <c r="C58" s="271">
        <v>0.2</v>
      </c>
      <c r="D58" s="271" t="s">
        <v>816</v>
      </c>
      <c r="E58" s="103">
        <f t="shared" si="23"/>
        <v>1.2</v>
      </c>
      <c r="F58" s="280">
        <f>'Reference price sheet'!B339</f>
        <v>1.9</v>
      </c>
      <c r="G58" s="106">
        <f>'Reference price sheet'!C339</f>
        <v>1</v>
      </c>
      <c r="H58" s="107">
        <f t="shared" si="24"/>
        <v>1.9</v>
      </c>
      <c r="I58" s="107">
        <v>0.0</v>
      </c>
      <c r="J58" s="107">
        <v>0.0</v>
      </c>
      <c r="K58" s="107">
        <v>0.0</v>
      </c>
      <c r="L58" s="4"/>
      <c r="M58" s="4"/>
      <c r="N58" s="4"/>
      <c r="O58" s="4"/>
      <c r="P58" s="4"/>
      <c r="Q58" s="4"/>
      <c r="R58" s="4"/>
    </row>
    <row r="59" ht="18.75" customHeight="1">
      <c r="A59" s="103"/>
      <c r="B59" s="271" t="s">
        <v>361</v>
      </c>
      <c r="C59" s="271">
        <v>0.5</v>
      </c>
      <c r="D59" s="271" t="s">
        <v>816</v>
      </c>
      <c r="E59" s="103">
        <f t="shared" si="23"/>
        <v>3</v>
      </c>
      <c r="F59" s="280">
        <f>'Reference price sheet'!B340</f>
        <v>0.55</v>
      </c>
      <c r="G59" s="106">
        <f>'Reference price sheet'!C340</f>
        <v>1</v>
      </c>
      <c r="H59" s="107">
        <f t="shared" si="24"/>
        <v>0.55</v>
      </c>
      <c r="I59" s="107">
        <v>0.0</v>
      </c>
      <c r="J59" s="107">
        <v>0.0</v>
      </c>
      <c r="K59" s="107">
        <v>0.0</v>
      </c>
      <c r="L59" s="4"/>
      <c r="M59" s="4"/>
      <c r="N59" s="4"/>
      <c r="O59" s="4"/>
      <c r="P59" s="4"/>
      <c r="Q59" s="4"/>
      <c r="R59" s="4"/>
    </row>
    <row r="60" ht="18.75" customHeight="1">
      <c r="A60" s="103"/>
      <c r="B60" s="271" t="s">
        <v>828</v>
      </c>
      <c r="C60" s="271">
        <v>0.5</v>
      </c>
      <c r="D60" s="271" t="s">
        <v>816</v>
      </c>
      <c r="E60" s="103">
        <f t="shared" si="23"/>
        <v>3</v>
      </c>
      <c r="F60" s="105">
        <f>'Reference price sheet'!B212</f>
        <v>1</v>
      </c>
      <c r="G60" s="106">
        <f>'Reference price sheet'!C212</f>
        <v>1</v>
      </c>
      <c r="H60" s="107">
        <f t="shared" si="24"/>
        <v>1</v>
      </c>
      <c r="I60" s="107">
        <v>0.0</v>
      </c>
      <c r="J60" s="107">
        <v>0.0</v>
      </c>
      <c r="K60" s="107">
        <v>0.0</v>
      </c>
      <c r="L60" s="4"/>
      <c r="M60" s="4"/>
      <c r="N60" s="4"/>
      <c r="O60" s="4"/>
      <c r="P60" s="4"/>
      <c r="Q60" s="4"/>
      <c r="R60" s="4"/>
    </row>
    <row r="61" ht="18.75" customHeight="1">
      <c r="A61" s="103"/>
      <c r="B61" s="271" t="s">
        <v>362</v>
      </c>
      <c r="C61" s="271">
        <v>0.5</v>
      </c>
      <c r="D61" s="271" t="s">
        <v>816</v>
      </c>
      <c r="E61" s="103">
        <f t="shared" si="23"/>
        <v>3</v>
      </c>
      <c r="F61" s="280">
        <f>'Reference price sheet'!B341</f>
        <v>0.87</v>
      </c>
      <c r="G61" s="106">
        <f>'Reference price sheet'!C341</f>
        <v>1</v>
      </c>
      <c r="H61" s="107">
        <f t="shared" si="24"/>
        <v>0.87</v>
      </c>
      <c r="I61" s="107">
        <v>0.0</v>
      </c>
      <c r="J61" s="107">
        <v>0.0</v>
      </c>
      <c r="K61" s="107">
        <v>0.0</v>
      </c>
      <c r="L61" s="4"/>
      <c r="M61" s="4"/>
      <c r="N61" s="4"/>
      <c r="O61" s="4"/>
      <c r="P61" s="4"/>
      <c r="Q61" s="4"/>
      <c r="R61" s="4"/>
    </row>
    <row r="62" ht="18.75" customHeight="1">
      <c r="A62" s="103"/>
      <c r="B62" s="271" t="s">
        <v>829</v>
      </c>
      <c r="C62" s="271">
        <v>0.05</v>
      </c>
      <c r="D62" s="271" t="s">
        <v>816</v>
      </c>
      <c r="E62" s="103">
        <f t="shared" si="23"/>
        <v>0.3</v>
      </c>
      <c r="F62" s="280">
        <f>'Reference price sheet'!B323</f>
        <v>1</v>
      </c>
      <c r="G62" s="106">
        <f>'Reference price sheet'!C323</f>
        <v>1</v>
      </c>
      <c r="H62" s="107">
        <f t="shared" si="24"/>
        <v>1</v>
      </c>
      <c r="I62" s="107">
        <v>0.0</v>
      </c>
      <c r="J62" s="107">
        <v>0.0</v>
      </c>
      <c r="K62" s="107">
        <v>0.0</v>
      </c>
      <c r="L62" s="4"/>
      <c r="M62" s="4"/>
      <c r="N62" s="4"/>
      <c r="O62" s="4"/>
      <c r="P62" s="4"/>
      <c r="Q62" s="4"/>
      <c r="R62" s="4"/>
    </row>
    <row r="63" ht="18.75" customHeight="1">
      <c r="A63" s="103"/>
      <c r="B63" s="271" t="s">
        <v>830</v>
      </c>
      <c r="C63" s="271">
        <v>0.05</v>
      </c>
      <c r="D63" s="271" t="s">
        <v>816</v>
      </c>
      <c r="E63" s="103">
        <f t="shared" si="23"/>
        <v>0.3</v>
      </c>
      <c r="F63" s="280">
        <f>'Reference price sheet'!B342</f>
        <v>1</v>
      </c>
      <c r="G63" s="106">
        <f>'Reference price sheet'!C343</f>
        <v>1</v>
      </c>
      <c r="H63" s="107">
        <f t="shared" si="24"/>
        <v>1</v>
      </c>
      <c r="I63" s="107">
        <v>0.0</v>
      </c>
      <c r="J63" s="107">
        <v>0.0</v>
      </c>
      <c r="K63" s="107">
        <v>0.0</v>
      </c>
      <c r="L63" s="4"/>
      <c r="M63" s="4"/>
      <c r="N63" s="4"/>
      <c r="O63" s="4"/>
      <c r="P63" s="4"/>
      <c r="Q63" s="4"/>
      <c r="R63" s="4"/>
    </row>
    <row r="64" ht="18.75" customHeight="1">
      <c r="A64" s="103"/>
      <c r="B64" s="271" t="s">
        <v>336</v>
      </c>
      <c r="C64" s="271">
        <v>0.05</v>
      </c>
      <c r="D64" s="271" t="s">
        <v>816</v>
      </c>
      <c r="E64" s="103">
        <f t="shared" si="23"/>
        <v>0.3</v>
      </c>
      <c r="F64" s="280">
        <f>'Reference price sheet'!B315</f>
        <v>2.3</v>
      </c>
      <c r="G64" s="106">
        <f>'Reference price sheet'!C315</f>
        <v>1</v>
      </c>
      <c r="H64" s="107">
        <f t="shared" si="24"/>
        <v>2.3</v>
      </c>
      <c r="I64" s="107">
        <v>0.0</v>
      </c>
      <c r="J64" s="107">
        <v>0.0</v>
      </c>
      <c r="K64" s="107">
        <v>0.0</v>
      </c>
      <c r="L64" s="4"/>
      <c r="M64" s="4"/>
      <c r="N64" s="4"/>
      <c r="O64" s="4"/>
      <c r="P64" s="4"/>
      <c r="Q64" s="4"/>
      <c r="R64" s="4"/>
    </row>
    <row r="65" ht="18.75" customHeight="1">
      <c r="A65" s="103"/>
      <c r="B65" s="271" t="s">
        <v>831</v>
      </c>
      <c r="C65" s="271">
        <v>0.1</v>
      </c>
      <c r="D65" s="271" t="s">
        <v>816</v>
      </c>
      <c r="E65" s="103">
        <f t="shared" si="23"/>
        <v>0.6</v>
      </c>
      <c r="F65" s="280">
        <f>'Reference price sheet'!B343</f>
        <v>1.1</v>
      </c>
      <c r="G65" s="106">
        <f>'Reference price sheet'!C343</f>
        <v>1</v>
      </c>
      <c r="H65" s="107">
        <f t="shared" si="24"/>
        <v>1.1</v>
      </c>
      <c r="I65" s="107">
        <v>0.0</v>
      </c>
      <c r="J65" s="107">
        <v>0.0</v>
      </c>
      <c r="K65" s="107">
        <v>0.0</v>
      </c>
      <c r="L65" s="4"/>
      <c r="M65" s="4"/>
      <c r="N65" s="4"/>
      <c r="O65" s="4"/>
      <c r="P65" s="4"/>
      <c r="Q65" s="4"/>
      <c r="R65" s="4"/>
    </row>
    <row r="66" ht="18.75" customHeight="1">
      <c r="A66" s="103"/>
      <c r="B66" s="271" t="s">
        <v>365</v>
      </c>
      <c r="C66" s="271">
        <v>0.5</v>
      </c>
      <c r="D66" s="271" t="s">
        <v>816</v>
      </c>
      <c r="E66" s="103">
        <f t="shared" si="23"/>
        <v>3</v>
      </c>
      <c r="F66" s="280">
        <f>'Reference price sheet'!B344</f>
        <v>0.79</v>
      </c>
      <c r="G66" s="106">
        <f>'Reference price sheet'!C344</f>
        <v>1</v>
      </c>
      <c r="H66" s="107">
        <f t="shared" si="24"/>
        <v>0.79</v>
      </c>
      <c r="I66" s="107">
        <v>0.0</v>
      </c>
      <c r="J66" s="107">
        <v>0.0</v>
      </c>
      <c r="K66" s="107">
        <v>0.0</v>
      </c>
      <c r="L66" s="4"/>
      <c r="M66" s="4"/>
      <c r="N66" s="4"/>
      <c r="O66" s="4"/>
      <c r="P66" s="4"/>
      <c r="Q66" s="4"/>
      <c r="R66" s="4"/>
    </row>
    <row r="67" ht="18.75" customHeight="1">
      <c r="A67" s="103"/>
      <c r="B67" s="271" t="s">
        <v>366</v>
      </c>
      <c r="C67" s="271">
        <v>0.1</v>
      </c>
      <c r="D67" s="271" t="s">
        <v>816</v>
      </c>
      <c r="E67" s="103">
        <f t="shared" si="23"/>
        <v>0.6</v>
      </c>
      <c r="F67" s="280">
        <f>'Reference price sheet'!B345</f>
        <v>2.75</v>
      </c>
      <c r="G67" s="106">
        <f>'Reference price sheet'!C345</f>
        <v>1</v>
      </c>
      <c r="H67" s="107">
        <f t="shared" si="24"/>
        <v>2.75</v>
      </c>
      <c r="I67" s="107">
        <v>0.0</v>
      </c>
      <c r="J67" s="107">
        <v>0.0</v>
      </c>
      <c r="K67" s="107">
        <v>0.0</v>
      </c>
      <c r="L67" s="4"/>
      <c r="M67" s="4"/>
      <c r="N67" s="4"/>
      <c r="O67" s="4"/>
      <c r="P67" s="4"/>
      <c r="Q67" s="4"/>
      <c r="R67" s="4"/>
    </row>
    <row r="68" ht="18.75" customHeight="1">
      <c r="A68" s="146" t="s">
        <v>498</v>
      </c>
      <c r="B68" s="141" t="s">
        <v>832</v>
      </c>
      <c r="C68" s="141">
        <v>1.0</v>
      </c>
      <c r="D68" s="141" t="s">
        <v>391</v>
      </c>
      <c r="E68" s="141">
        <f t="shared" ref="E68:E70" si="25">$G$9*C68</f>
        <v>30</v>
      </c>
      <c r="F68" s="281"/>
      <c r="G68" s="183"/>
      <c r="H68" s="142"/>
      <c r="I68" s="142">
        <v>0.0</v>
      </c>
      <c r="J68" s="142">
        <v>0.0</v>
      </c>
      <c r="K68" s="142">
        <v>0.0</v>
      </c>
      <c r="L68" s="4"/>
      <c r="M68" s="4"/>
      <c r="N68" s="4"/>
      <c r="O68" s="4"/>
      <c r="P68" s="4"/>
      <c r="Q68" s="4"/>
      <c r="R68" s="4"/>
    </row>
    <row r="69" ht="18.75" customHeight="1">
      <c r="A69" s="103"/>
      <c r="B69" s="103" t="s">
        <v>833</v>
      </c>
      <c r="C69" s="103">
        <v>1.0</v>
      </c>
      <c r="D69" s="103" t="s">
        <v>391</v>
      </c>
      <c r="E69" s="103">
        <f t="shared" si="25"/>
        <v>30</v>
      </c>
      <c r="F69" s="105">
        <f>'Reference price sheet'!$B$101</f>
        <v>12</v>
      </c>
      <c r="G69" s="106">
        <f>'Reference price sheet'!$C$101</f>
        <v>24</v>
      </c>
      <c r="H69" s="107">
        <f t="shared" ref="H69:H71" si="26">F69/G69</f>
        <v>0.5</v>
      </c>
      <c r="I69" s="107">
        <v>0.0</v>
      </c>
      <c r="J69" s="107">
        <v>0.0</v>
      </c>
      <c r="K69" s="107">
        <v>0.0</v>
      </c>
      <c r="L69" s="4"/>
      <c r="M69" s="4"/>
      <c r="N69" s="4"/>
      <c r="O69" s="4"/>
      <c r="P69" s="4"/>
      <c r="Q69" s="4"/>
      <c r="R69" s="4"/>
    </row>
    <row r="70" ht="18.75" customHeight="1">
      <c r="A70" s="39"/>
      <c r="B70" s="39" t="s">
        <v>63</v>
      </c>
      <c r="C70" s="39">
        <v>1.0</v>
      </c>
      <c r="D70" s="39" t="s">
        <v>391</v>
      </c>
      <c r="E70" s="39">
        <f t="shared" si="25"/>
        <v>30</v>
      </c>
      <c r="F70" s="44">
        <f>'Reference price sheet'!$B$41</f>
        <v>2</v>
      </c>
      <c r="G70" s="45">
        <f>'Reference price sheet'!$C$41</f>
        <v>100</v>
      </c>
      <c r="H70" s="92">
        <f t="shared" si="26"/>
        <v>0.02</v>
      </c>
      <c r="I70" s="92">
        <f t="shared" ref="I70:I71" si="27">J70/$G$3</f>
        <v>0.02</v>
      </c>
      <c r="J70" s="92">
        <f t="shared" ref="J70:J71" si="28">H70*E70/$G$8</f>
        <v>0.6</v>
      </c>
      <c r="K70" s="93">
        <f t="shared" ref="K70:K71" si="29">(ROUNDUP(E70/G70, 0)*F70)</f>
        <v>2</v>
      </c>
      <c r="L70" s="4"/>
      <c r="M70" s="4"/>
      <c r="N70" s="4"/>
      <c r="O70" s="4"/>
      <c r="P70" s="4"/>
      <c r="Q70" s="4"/>
      <c r="R70" s="4"/>
    </row>
    <row r="71" ht="18.75" customHeight="1">
      <c r="A71" s="39"/>
      <c r="B71" s="70" t="s">
        <v>834</v>
      </c>
      <c r="C71" s="70">
        <v>1.0</v>
      </c>
      <c r="D71" s="70" t="s">
        <v>390</v>
      </c>
      <c r="E71" s="39">
        <f>$G$8*C71</f>
        <v>1</v>
      </c>
      <c r="F71" s="44">
        <f>'Reference price sheet'!B221</f>
        <v>2.5</v>
      </c>
      <c r="G71" s="45">
        <f>'Reference price sheet'!C221</f>
        <v>1</v>
      </c>
      <c r="H71" s="92">
        <f t="shared" si="26"/>
        <v>2.5</v>
      </c>
      <c r="I71" s="92">
        <f t="shared" si="27"/>
        <v>0.08333333333</v>
      </c>
      <c r="J71" s="92">
        <f t="shared" si="28"/>
        <v>2.5</v>
      </c>
      <c r="K71" s="93">
        <f t="shared" si="29"/>
        <v>2.5</v>
      </c>
      <c r="L71" s="4"/>
      <c r="M71" s="4"/>
      <c r="N71" s="4"/>
      <c r="O71" s="4"/>
      <c r="P71" s="4"/>
      <c r="Q71" s="4"/>
      <c r="R71" s="4"/>
    </row>
    <row r="72" ht="22.5" customHeight="1">
      <c r="A72" s="97"/>
      <c r="B72" s="97"/>
      <c r="C72" s="97"/>
      <c r="D72" s="97"/>
      <c r="E72" s="97"/>
      <c r="F72" s="97"/>
      <c r="G72" s="97"/>
      <c r="H72" s="97" t="s">
        <v>484</v>
      </c>
      <c r="I72" s="98">
        <f t="shared" ref="I72:K72" si="30">SUM(I26:I71)</f>
        <v>1.640186667</v>
      </c>
      <c r="J72" s="98">
        <f t="shared" si="30"/>
        <v>49.2056</v>
      </c>
      <c r="K72" s="98">
        <f t="shared" si="30"/>
        <v>51.79</v>
      </c>
      <c r="L72" s="4"/>
      <c r="M72" s="4"/>
      <c r="N72" s="4"/>
      <c r="O72" s="4"/>
      <c r="P72" s="4"/>
      <c r="Q72" s="4"/>
      <c r="R72" s="4"/>
    </row>
    <row r="73" ht="22.5" customHeight="1">
      <c r="A73" s="88" t="s">
        <v>835</v>
      </c>
      <c r="B73" s="2"/>
      <c r="C73" s="2"/>
      <c r="D73" s="2"/>
      <c r="E73" s="2"/>
      <c r="F73" s="2"/>
      <c r="G73" s="2"/>
      <c r="H73" s="2"/>
      <c r="I73" s="2"/>
      <c r="J73" s="2"/>
      <c r="K73" s="3"/>
      <c r="L73" s="4"/>
      <c r="M73" s="4"/>
      <c r="N73" s="4"/>
      <c r="O73" s="4"/>
      <c r="P73" s="4"/>
      <c r="Q73" s="4"/>
      <c r="R73" s="4"/>
    </row>
    <row r="74" ht="22.5" customHeight="1">
      <c r="A74" s="89" t="s">
        <v>381</v>
      </c>
      <c r="B74" s="89" t="s">
        <v>24</v>
      </c>
      <c r="C74" s="89" t="s">
        <v>382</v>
      </c>
      <c r="D74" s="89" t="s">
        <v>383</v>
      </c>
      <c r="E74" s="89" t="s">
        <v>384</v>
      </c>
      <c r="F74" s="89" t="s">
        <v>25</v>
      </c>
      <c r="G74" s="89" t="s">
        <v>26</v>
      </c>
      <c r="H74" s="89" t="s">
        <v>385</v>
      </c>
      <c r="I74" s="89" t="s">
        <v>386</v>
      </c>
      <c r="J74" s="89" t="s">
        <v>387</v>
      </c>
      <c r="K74" s="89" t="s">
        <v>388</v>
      </c>
      <c r="L74" s="4"/>
      <c r="M74" s="4"/>
      <c r="N74" s="4"/>
      <c r="O74" s="4"/>
      <c r="P74" s="4"/>
      <c r="Q74" s="4"/>
      <c r="R74" s="4"/>
    </row>
    <row r="75" ht="18.75" customHeight="1">
      <c r="A75" s="220"/>
      <c r="B75" s="141" t="s">
        <v>836</v>
      </c>
      <c r="C75" s="147"/>
      <c r="D75" s="141"/>
      <c r="E75" s="141"/>
      <c r="F75" s="142"/>
      <c r="G75" s="141"/>
      <c r="H75" s="142"/>
      <c r="I75" s="142">
        <v>0.0</v>
      </c>
      <c r="J75" s="142">
        <v>0.0</v>
      </c>
      <c r="K75" s="142">
        <v>0.0</v>
      </c>
      <c r="L75" s="4"/>
      <c r="M75" s="4"/>
      <c r="N75" s="4"/>
      <c r="O75" s="4"/>
      <c r="P75" s="4"/>
      <c r="Q75" s="4"/>
      <c r="R75" s="4"/>
    </row>
    <row r="76" ht="18.75" customHeight="1">
      <c r="A76" s="39"/>
      <c r="B76" s="39" t="s">
        <v>63</v>
      </c>
      <c r="C76" s="39">
        <v>8.0</v>
      </c>
      <c r="D76" s="39" t="s">
        <v>391</v>
      </c>
      <c r="E76" s="39">
        <f>$G$9*C76</f>
        <v>240</v>
      </c>
      <c r="F76" s="44">
        <f>'Reference price sheet'!$B$41</f>
        <v>2</v>
      </c>
      <c r="G76" s="45">
        <f>'Reference price sheet'!$C$41</f>
        <v>100</v>
      </c>
      <c r="H76" s="92">
        <f t="shared" ref="H76:H78" si="31">F76/G76</f>
        <v>0.02</v>
      </c>
      <c r="I76" s="92">
        <f t="shared" ref="I76:I77" si="32">J76/$G$3</f>
        <v>0.16</v>
      </c>
      <c r="J76" s="92">
        <f t="shared" ref="J76:J77" si="33">H76*E76/$G$8</f>
        <v>4.8</v>
      </c>
      <c r="K76" s="93">
        <f t="shared" ref="K76:K77" si="34">(ROUNDUP(E76/G76, 0)*F76)</f>
        <v>6</v>
      </c>
      <c r="L76" s="4"/>
      <c r="M76" s="4"/>
      <c r="N76" s="4"/>
      <c r="O76" s="4"/>
      <c r="P76" s="4"/>
      <c r="Q76" s="4"/>
      <c r="R76" s="4"/>
    </row>
    <row r="77" ht="18.75" customHeight="1">
      <c r="A77" s="39" t="s">
        <v>619</v>
      </c>
      <c r="B77" s="39" t="s">
        <v>235</v>
      </c>
      <c r="C77" s="39">
        <v>1.0</v>
      </c>
      <c r="D77" s="39" t="s">
        <v>390</v>
      </c>
      <c r="E77" s="39">
        <f t="shared" ref="E77:E78" si="35">$G$8*C77</f>
        <v>1</v>
      </c>
      <c r="F77" s="40">
        <f>'Reference price sheet'!$B$213</f>
        <v>6.55</v>
      </c>
      <c r="G77" s="41">
        <f>'Reference price sheet'!$C$213</f>
        <v>12</v>
      </c>
      <c r="H77" s="92">
        <f t="shared" si="31"/>
        <v>0.5458333333</v>
      </c>
      <c r="I77" s="92">
        <f t="shared" si="32"/>
        <v>0.01819444444</v>
      </c>
      <c r="J77" s="92">
        <f t="shared" si="33"/>
        <v>0.5458333333</v>
      </c>
      <c r="K77" s="93">
        <f t="shared" si="34"/>
        <v>6.55</v>
      </c>
      <c r="L77" s="4"/>
      <c r="M77" s="4"/>
      <c r="N77" s="4"/>
      <c r="O77" s="4"/>
      <c r="P77" s="4"/>
      <c r="Q77" s="4"/>
      <c r="R77" s="4"/>
    </row>
    <row r="78" ht="18.75" customHeight="1">
      <c r="A78" s="103" t="s">
        <v>837</v>
      </c>
      <c r="B78" s="115" t="s">
        <v>838</v>
      </c>
      <c r="C78" s="103">
        <v>1.0</v>
      </c>
      <c r="D78" s="103" t="s">
        <v>390</v>
      </c>
      <c r="E78" s="103">
        <f t="shared" si="35"/>
        <v>1</v>
      </c>
      <c r="F78" s="105">
        <f>'Reference price sheet'!$B$247</f>
        <v>5</v>
      </c>
      <c r="G78" s="106">
        <f>'Reference price sheet'!$C$247</f>
        <v>1</v>
      </c>
      <c r="H78" s="107">
        <f t="shared" si="31"/>
        <v>5</v>
      </c>
      <c r="I78" s="107">
        <v>0.0</v>
      </c>
      <c r="J78" s="107">
        <v>0.0</v>
      </c>
      <c r="K78" s="107">
        <v>0.0</v>
      </c>
      <c r="L78" s="4"/>
      <c r="M78" s="4"/>
      <c r="N78" s="4"/>
      <c r="O78" s="4"/>
      <c r="P78" s="4"/>
      <c r="Q78" s="4"/>
      <c r="R78" s="4"/>
    </row>
    <row r="79" ht="18.75" customHeight="1">
      <c r="A79" s="146"/>
      <c r="B79" s="141" t="s">
        <v>839</v>
      </c>
      <c r="C79" s="141"/>
      <c r="D79" s="141"/>
      <c r="E79" s="141"/>
      <c r="F79" s="142"/>
      <c r="G79" s="147"/>
      <c r="H79" s="142"/>
      <c r="I79" s="142">
        <v>0.0</v>
      </c>
      <c r="J79" s="282">
        <v>0.0</v>
      </c>
      <c r="K79" s="282">
        <v>0.0</v>
      </c>
      <c r="L79" s="4"/>
      <c r="M79" s="4"/>
      <c r="N79" s="4"/>
      <c r="O79" s="4"/>
      <c r="P79" s="4"/>
      <c r="Q79" s="4"/>
      <c r="R79" s="4"/>
    </row>
    <row r="80" ht="18.75" customHeight="1">
      <c r="A80" s="39"/>
      <c r="B80" s="39" t="s">
        <v>150</v>
      </c>
      <c r="C80" s="39">
        <v>1.0</v>
      </c>
      <c r="D80" s="39" t="s">
        <v>390</v>
      </c>
      <c r="E80" s="39">
        <f t="shared" ref="E80:E81" si="36">$G$8*C80</f>
        <v>1</v>
      </c>
      <c r="F80" s="40">
        <f>'Reference price sheet'!$B$128</f>
        <v>1.5</v>
      </c>
      <c r="G80" s="41">
        <f>'Reference price sheet'!$C$128</f>
        <v>1</v>
      </c>
      <c r="H80" s="92">
        <f t="shared" ref="H80:H82" si="37">F80/G80</f>
        <v>1.5</v>
      </c>
      <c r="I80" s="92">
        <f>J80/$G$3</f>
        <v>0.05</v>
      </c>
      <c r="J80" s="92">
        <f>H80*E80/$G$8</f>
        <v>1.5</v>
      </c>
      <c r="K80" s="93">
        <f>(ROUNDUP(E80/G80, 0)*F80)</f>
        <v>1.5</v>
      </c>
      <c r="L80" s="4"/>
      <c r="M80" s="4"/>
      <c r="N80" s="4"/>
      <c r="O80" s="4"/>
      <c r="P80" s="4"/>
      <c r="Q80" s="4"/>
      <c r="R80" s="4"/>
    </row>
    <row r="81" ht="18.75" customHeight="1">
      <c r="A81" s="115"/>
      <c r="B81" s="103" t="s">
        <v>840</v>
      </c>
      <c r="C81" s="103">
        <v>1.0</v>
      </c>
      <c r="D81" s="103" t="s">
        <v>390</v>
      </c>
      <c r="E81" s="103">
        <f t="shared" si="36"/>
        <v>1</v>
      </c>
      <c r="F81" s="105">
        <f>'Reference price sheet'!$B$218</f>
        <v>0.25</v>
      </c>
      <c r="G81" s="106">
        <f>'Reference price sheet'!$C$218</f>
        <v>1</v>
      </c>
      <c r="H81" s="107">
        <f t="shared" si="37"/>
        <v>0.25</v>
      </c>
      <c r="I81" s="107">
        <v>0.0</v>
      </c>
      <c r="J81" s="283">
        <v>0.0</v>
      </c>
      <c r="K81" s="283">
        <v>0.0</v>
      </c>
      <c r="L81" s="4"/>
      <c r="M81" s="4"/>
      <c r="N81" s="4"/>
      <c r="O81" s="4"/>
      <c r="P81" s="4"/>
      <c r="Q81" s="4"/>
      <c r="R81" s="4"/>
    </row>
    <row r="82" ht="18.75" customHeight="1">
      <c r="A82" s="39"/>
      <c r="B82" s="39" t="s">
        <v>841</v>
      </c>
      <c r="C82" s="39">
        <v>0.5</v>
      </c>
      <c r="D82" s="39" t="s">
        <v>391</v>
      </c>
      <c r="E82" s="39">
        <f>$G$9*C82</f>
        <v>15</v>
      </c>
      <c r="F82" s="40">
        <f>'Reference price sheet'!$B$227</f>
        <v>0.5</v>
      </c>
      <c r="G82" s="41">
        <f>'Reference price sheet'!$C$227</f>
        <v>1</v>
      </c>
      <c r="H82" s="92">
        <f t="shared" si="37"/>
        <v>0.5</v>
      </c>
      <c r="I82" s="92">
        <f>J82/$G$3</f>
        <v>0.25</v>
      </c>
      <c r="J82" s="92">
        <f>H82*E82/$G$8</f>
        <v>7.5</v>
      </c>
      <c r="K82" s="93">
        <f>(ROUNDUP(E82/G82, 0)*F82)</f>
        <v>7.5</v>
      </c>
      <c r="L82" s="4"/>
      <c r="M82" s="4"/>
      <c r="N82" s="4"/>
      <c r="O82" s="4"/>
      <c r="P82" s="4"/>
      <c r="Q82" s="4"/>
      <c r="R82" s="4"/>
    </row>
    <row r="83" ht="18.75" customHeight="1">
      <c r="A83" s="251"/>
      <c r="B83" s="251" t="s">
        <v>842</v>
      </c>
      <c r="C83" s="251"/>
      <c r="D83" s="76">
        <v>15.0</v>
      </c>
      <c r="E83" s="251"/>
      <c r="F83" s="252"/>
      <c r="G83" s="253"/>
      <c r="H83" s="252"/>
      <c r="I83" s="252"/>
      <c r="J83" s="252"/>
      <c r="K83" s="252"/>
      <c r="L83" s="4"/>
      <c r="M83" s="4"/>
      <c r="N83" s="4"/>
      <c r="O83" s="4"/>
      <c r="P83" s="4"/>
      <c r="Q83" s="4"/>
      <c r="R83" s="4"/>
    </row>
    <row r="84" ht="18.75" customHeight="1">
      <c r="A84" s="39" t="s">
        <v>843</v>
      </c>
      <c r="B84" s="136" t="s">
        <v>282</v>
      </c>
      <c r="C84" s="39">
        <v>6.5</v>
      </c>
      <c r="D84" s="39" t="s">
        <v>844</v>
      </c>
      <c r="E84" s="45">
        <f t="shared" ref="E84:E87" si="38">_xlfn.CEILING.MATH(C84*$D$83)</f>
        <v>98</v>
      </c>
      <c r="F84" s="40">
        <f>'Reference price sheet'!$B$260</f>
        <v>14</v>
      </c>
      <c r="G84" s="41">
        <f>'Reference price sheet'!$C$260</f>
        <v>100</v>
      </c>
      <c r="H84" s="92">
        <f t="shared" ref="H84:H87" si="39">F84/G84</f>
        <v>0.14</v>
      </c>
      <c r="I84" s="92">
        <f>J84/$G$3</f>
        <v>0.4573333333</v>
      </c>
      <c r="J84" s="92">
        <f>H84*E84/$G$8</f>
        <v>13.72</v>
      </c>
      <c r="K84" s="93">
        <f>(ROUNDUP(E84/G84, 0)*F84)</f>
        <v>14</v>
      </c>
      <c r="L84" s="4"/>
      <c r="M84" s="4"/>
      <c r="N84" s="4"/>
      <c r="O84" s="4"/>
      <c r="P84" s="4"/>
      <c r="Q84" s="4"/>
      <c r="R84" s="4"/>
    </row>
    <row r="85" ht="18.75" customHeight="1">
      <c r="A85" s="103"/>
      <c r="B85" s="188" t="s">
        <v>845</v>
      </c>
      <c r="C85" s="103">
        <v>6.5</v>
      </c>
      <c r="D85" s="103" t="s">
        <v>844</v>
      </c>
      <c r="E85" s="106">
        <f t="shared" si="38"/>
        <v>98</v>
      </c>
      <c r="F85" s="105">
        <f>'Reference price sheet'!$B$261</f>
        <v>22</v>
      </c>
      <c r="G85" s="106">
        <f>'Reference price sheet'!$C$261</f>
        <v>100</v>
      </c>
      <c r="H85" s="107">
        <f t="shared" si="39"/>
        <v>0.22</v>
      </c>
      <c r="I85" s="107">
        <v>0.0</v>
      </c>
      <c r="J85" s="107">
        <v>0.0</v>
      </c>
      <c r="K85" s="107">
        <v>0.0</v>
      </c>
      <c r="L85" s="4"/>
      <c r="M85" s="4"/>
      <c r="N85" s="4"/>
      <c r="O85" s="4"/>
      <c r="P85" s="4"/>
      <c r="Q85" s="4"/>
      <c r="R85" s="4"/>
    </row>
    <row r="86" ht="18.75" customHeight="1">
      <c r="A86" s="103" t="s">
        <v>846</v>
      </c>
      <c r="B86" s="188" t="s">
        <v>847</v>
      </c>
      <c r="C86" s="103">
        <v>35.0</v>
      </c>
      <c r="D86" s="103" t="s">
        <v>844</v>
      </c>
      <c r="E86" s="106">
        <f t="shared" si="38"/>
        <v>525</v>
      </c>
      <c r="F86" s="105">
        <f>'Reference price sheet'!$B$154</f>
        <v>1.5</v>
      </c>
      <c r="G86" s="106">
        <f>'Reference price sheet'!$C$154</f>
        <v>150</v>
      </c>
      <c r="H86" s="107">
        <f t="shared" si="39"/>
        <v>0.01</v>
      </c>
      <c r="I86" s="107">
        <v>0.0</v>
      </c>
      <c r="J86" s="107">
        <v>0.0</v>
      </c>
      <c r="K86" s="107">
        <v>0.0</v>
      </c>
      <c r="L86" s="4"/>
      <c r="M86" s="4"/>
      <c r="N86" s="4"/>
      <c r="O86" s="4"/>
      <c r="P86" s="4"/>
      <c r="Q86" s="4"/>
      <c r="R86" s="4"/>
    </row>
    <row r="87" ht="18.75" customHeight="1">
      <c r="A87" s="103" t="s">
        <v>848</v>
      </c>
      <c r="B87" s="188" t="s">
        <v>849</v>
      </c>
      <c r="C87" s="103">
        <v>35.0</v>
      </c>
      <c r="D87" s="103" t="s">
        <v>844</v>
      </c>
      <c r="E87" s="106">
        <f t="shared" si="38"/>
        <v>525</v>
      </c>
      <c r="F87" s="105">
        <f>'Reference price sheet'!$B$123</f>
        <v>1.6</v>
      </c>
      <c r="G87" s="106">
        <f>'Reference price sheet'!$C$123</f>
        <v>100</v>
      </c>
      <c r="H87" s="107">
        <f t="shared" si="39"/>
        <v>0.016</v>
      </c>
      <c r="I87" s="107">
        <v>0.0</v>
      </c>
      <c r="J87" s="107">
        <v>0.0</v>
      </c>
      <c r="K87" s="107">
        <v>0.0</v>
      </c>
      <c r="L87" s="4"/>
      <c r="M87" s="4"/>
      <c r="N87" s="4"/>
      <c r="O87" s="4"/>
      <c r="P87" s="4"/>
      <c r="Q87" s="4"/>
      <c r="R87" s="4"/>
    </row>
    <row r="88" ht="22.5" customHeight="1">
      <c r="A88" s="97"/>
      <c r="B88" s="97"/>
      <c r="C88" s="97"/>
      <c r="D88" s="97"/>
      <c r="E88" s="97"/>
      <c r="F88" s="97"/>
      <c r="G88" s="97"/>
      <c r="H88" s="97" t="s">
        <v>484</v>
      </c>
      <c r="I88" s="98">
        <f t="shared" ref="I88:K88" si="40">SUM(I75:I87)</f>
        <v>0.9355277778</v>
      </c>
      <c r="J88" s="98">
        <f t="shared" si="40"/>
        <v>28.06583333</v>
      </c>
      <c r="K88" s="98">
        <f t="shared" si="40"/>
        <v>35.55</v>
      </c>
      <c r="L88" s="4"/>
      <c r="M88" s="4"/>
      <c r="N88" s="4"/>
      <c r="O88" s="4"/>
      <c r="P88" s="4"/>
      <c r="Q88" s="4"/>
      <c r="R88" s="4"/>
    </row>
    <row r="89" ht="22.5" customHeight="1">
      <c r="A89" s="88" t="s">
        <v>850</v>
      </c>
      <c r="B89" s="2"/>
      <c r="C89" s="2"/>
      <c r="D89" s="2"/>
      <c r="E89" s="2"/>
      <c r="F89" s="2"/>
      <c r="G89" s="2"/>
      <c r="H89" s="2"/>
      <c r="I89" s="2"/>
      <c r="J89" s="2"/>
      <c r="K89" s="3"/>
      <c r="L89" s="4"/>
      <c r="M89" s="4"/>
      <c r="N89" s="4"/>
      <c r="O89" s="4"/>
      <c r="P89" s="4"/>
      <c r="Q89" s="4"/>
      <c r="R89" s="4"/>
    </row>
    <row r="90" ht="22.5" customHeight="1">
      <c r="A90" s="89" t="s">
        <v>381</v>
      </c>
      <c r="B90" s="89" t="s">
        <v>24</v>
      </c>
      <c r="C90" s="89" t="s">
        <v>382</v>
      </c>
      <c r="D90" s="89" t="s">
        <v>383</v>
      </c>
      <c r="E90" s="89" t="s">
        <v>384</v>
      </c>
      <c r="F90" s="89" t="s">
        <v>25</v>
      </c>
      <c r="G90" s="89" t="s">
        <v>26</v>
      </c>
      <c r="H90" s="89" t="s">
        <v>385</v>
      </c>
      <c r="I90" s="89" t="s">
        <v>386</v>
      </c>
      <c r="J90" s="89" t="s">
        <v>387</v>
      </c>
      <c r="K90" s="89" t="s">
        <v>388</v>
      </c>
      <c r="L90" s="4"/>
      <c r="M90" s="4"/>
      <c r="N90" s="4"/>
      <c r="O90" s="4"/>
      <c r="P90" s="4"/>
      <c r="Q90" s="4"/>
      <c r="R90" s="4"/>
    </row>
    <row r="91" ht="18.75" customHeight="1">
      <c r="A91" s="220"/>
      <c r="B91" s="141" t="s">
        <v>851</v>
      </c>
      <c r="C91" s="147"/>
      <c r="D91" s="141"/>
      <c r="E91" s="141"/>
      <c r="F91" s="142"/>
      <c r="G91" s="141"/>
      <c r="H91" s="142"/>
      <c r="I91" s="142"/>
      <c r="J91" s="142"/>
      <c r="K91" s="142"/>
      <c r="L91" s="4"/>
      <c r="M91" s="4"/>
      <c r="N91" s="4"/>
      <c r="O91" s="4"/>
      <c r="P91" s="4"/>
      <c r="Q91" s="4"/>
      <c r="R91" s="4"/>
    </row>
    <row r="92" ht="18.75" customHeight="1">
      <c r="A92" s="39"/>
      <c r="B92" s="39" t="s">
        <v>63</v>
      </c>
      <c r="C92" s="39">
        <v>1.0</v>
      </c>
      <c r="D92" s="39" t="s">
        <v>391</v>
      </c>
      <c r="E92" s="39">
        <f t="shared" ref="E92:E97" si="41">$G$9*C92</f>
        <v>30</v>
      </c>
      <c r="F92" s="44">
        <f>'Reference price sheet'!$B$41</f>
        <v>2</v>
      </c>
      <c r="G92" s="45">
        <f>'Reference price sheet'!$C$41</f>
        <v>100</v>
      </c>
      <c r="H92" s="92">
        <f t="shared" ref="H92:H101" si="42">F92/G92</f>
        <v>0.02</v>
      </c>
      <c r="I92" s="92">
        <f t="shared" ref="I92:I95" si="43">J92/$G$3</f>
        <v>0.02</v>
      </c>
      <c r="J92" s="92">
        <f t="shared" ref="J92:J95" si="44">H92*E92/$G$8</f>
        <v>0.6</v>
      </c>
      <c r="K92" s="93">
        <f t="shared" ref="K92:K95" si="45">(ROUNDUP(E92/G92, 0)*F92)</f>
        <v>2</v>
      </c>
      <c r="L92" s="4"/>
      <c r="M92" s="4"/>
      <c r="N92" s="4"/>
      <c r="O92" s="4"/>
      <c r="P92" s="4"/>
      <c r="Q92" s="4"/>
      <c r="R92" s="4"/>
    </row>
    <row r="93" ht="18.75" customHeight="1">
      <c r="A93" s="39"/>
      <c r="B93" s="39" t="s">
        <v>110</v>
      </c>
      <c r="C93" s="39">
        <v>2.0</v>
      </c>
      <c r="D93" s="39" t="s">
        <v>391</v>
      </c>
      <c r="E93" s="39">
        <f t="shared" si="41"/>
        <v>60</v>
      </c>
      <c r="F93" s="44">
        <f>'Reference price sheet'!$B$88</f>
        <v>10</v>
      </c>
      <c r="G93" s="45">
        <f>'Reference price sheet'!$C$88</f>
        <v>33</v>
      </c>
      <c r="H93" s="92">
        <f t="shared" si="42"/>
        <v>0.303030303</v>
      </c>
      <c r="I93" s="92">
        <f t="shared" si="43"/>
        <v>0.6060606061</v>
      </c>
      <c r="J93" s="92">
        <f t="shared" si="44"/>
        <v>18.18181818</v>
      </c>
      <c r="K93" s="93">
        <f t="shared" si="45"/>
        <v>20</v>
      </c>
      <c r="L93" s="4"/>
      <c r="M93" s="4"/>
      <c r="N93" s="4"/>
      <c r="O93" s="4"/>
      <c r="P93" s="4"/>
      <c r="Q93" s="4"/>
      <c r="R93" s="4"/>
    </row>
    <row r="94" ht="18.75" customHeight="1">
      <c r="A94" s="39"/>
      <c r="B94" s="39" t="s">
        <v>216</v>
      </c>
      <c r="C94" s="39">
        <v>4.0</v>
      </c>
      <c r="D94" s="39" t="s">
        <v>391</v>
      </c>
      <c r="E94" s="39">
        <f t="shared" si="41"/>
        <v>120</v>
      </c>
      <c r="F94" s="40">
        <f>'Reference price sheet'!$B$194</f>
        <v>1.5</v>
      </c>
      <c r="G94" s="41">
        <f>'Reference price sheet'!$C$194</f>
        <v>50</v>
      </c>
      <c r="H94" s="92">
        <f t="shared" si="42"/>
        <v>0.03</v>
      </c>
      <c r="I94" s="92">
        <f t="shared" si="43"/>
        <v>0.12</v>
      </c>
      <c r="J94" s="92">
        <f t="shared" si="44"/>
        <v>3.6</v>
      </c>
      <c r="K94" s="93">
        <f t="shared" si="45"/>
        <v>4.5</v>
      </c>
      <c r="L94" s="4"/>
      <c r="M94" s="4"/>
      <c r="N94" s="4"/>
      <c r="O94" s="4"/>
      <c r="P94" s="4"/>
      <c r="Q94" s="4"/>
      <c r="R94" s="4"/>
    </row>
    <row r="95" ht="18.75" customHeight="1">
      <c r="A95" s="39"/>
      <c r="B95" s="39" t="s">
        <v>195</v>
      </c>
      <c r="C95" s="39">
        <v>1.0</v>
      </c>
      <c r="D95" s="39" t="s">
        <v>391</v>
      </c>
      <c r="E95" s="39">
        <f t="shared" si="41"/>
        <v>30</v>
      </c>
      <c r="F95" s="40">
        <f>'Reference price sheet'!$B$173</f>
        <v>1.9</v>
      </c>
      <c r="G95" s="41">
        <f>'Reference price sheet'!$C$173</f>
        <v>25</v>
      </c>
      <c r="H95" s="92">
        <f t="shared" si="42"/>
        <v>0.076</v>
      </c>
      <c r="I95" s="92">
        <f t="shared" si="43"/>
        <v>0.076</v>
      </c>
      <c r="J95" s="92">
        <f t="shared" si="44"/>
        <v>2.28</v>
      </c>
      <c r="K95" s="93">
        <f t="shared" si="45"/>
        <v>3.8</v>
      </c>
      <c r="L95" s="4"/>
      <c r="M95" s="4"/>
      <c r="N95" s="4"/>
      <c r="O95" s="4"/>
      <c r="P95" s="4"/>
      <c r="Q95" s="4"/>
      <c r="R95" s="4"/>
    </row>
    <row r="96" ht="18.75" customHeight="1">
      <c r="A96" s="103"/>
      <c r="B96" s="103" t="s">
        <v>852</v>
      </c>
      <c r="C96" s="103">
        <v>1.0</v>
      </c>
      <c r="D96" s="103" t="s">
        <v>391</v>
      </c>
      <c r="E96" s="103">
        <f t="shared" si="41"/>
        <v>30</v>
      </c>
      <c r="F96" s="105">
        <f>'Reference price sheet'!$B$207</f>
        <v>3</v>
      </c>
      <c r="G96" s="106">
        <f>'Reference price sheet'!$C$207</f>
        <v>30</v>
      </c>
      <c r="H96" s="107">
        <f t="shared" si="42"/>
        <v>0.1</v>
      </c>
      <c r="I96" s="107">
        <v>0.0</v>
      </c>
      <c r="J96" s="107">
        <v>0.0</v>
      </c>
      <c r="K96" s="107">
        <v>0.0</v>
      </c>
      <c r="L96" s="4"/>
      <c r="M96" s="4"/>
      <c r="N96" s="4"/>
      <c r="O96" s="4"/>
      <c r="P96" s="4"/>
      <c r="Q96" s="4"/>
      <c r="R96" s="4"/>
    </row>
    <row r="97" ht="18.75" customHeight="1">
      <c r="A97" s="103"/>
      <c r="B97" s="103" t="s">
        <v>161</v>
      </c>
      <c r="C97" s="103">
        <v>1.0</v>
      </c>
      <c r="D97" s="103" t="s">
        <v>391</v>
      </c>
      <c r="E97" s="103">
        <f t="shared" si="41"/>
        <v>30</v>
      </c>
      <c r="F97" s="105">
        <f>'Reference price sheet'!$B$139</f>
        <v>0.2</v>
      </c>
      <c r="G97" s="106">
        <f>'Reference price sheet'!$C$139</f>
        <v>1</v>
      </c>
      <c r="H97" s="107">
        <f t="shared" si="42"/>
        <v>0.2</v>
      </c>
      <c r="I97" s="107">
        <v>0.0</v>
      </c>
      <c r="J97" s="107">
        <v>0.0</v>
      </c>
      <c r="K97" s="107">
        <v>0.0</v>
      </c>
      <c r="L97" s="4"/>
      <c r="M97" s="4"/>
      <c r="N97" s="4"/>
      <c r="O97" s="4"/>
      <c r="P97" s="4"/>
      <c r="Q97" s="4"/>
      <c r="R97" s="4"/>
    </row>
    <row r="98" ht="18.75" customHeight="1">
      <c r="A98" s="39"/>
      <c r="B98" s="39" t="s">
        <v>94</v>
      </c>
      <c r="C98" s="39">
        <v>1.0</v>
      </c>
      <c r="D98" s="39" t="s">
        <v>390</v>
      </c>
      <c r="E98" s="39">
        <f>$G$8*C98</f>
        <v>1</v>
      </c>
      <c r="F98" s="40">
        <f>'Reference price sheet'!$B$72</f>
        <v>2</v>
      </c>
      <c r="G98" s="41">
        <f>'Reference price sheet'!$C$72</f>
        <v>12</v>
      </c>
      <c r="H98" s="92">
        <f t="shared" si="42"/>
        <v>0.1666666667</v>
      </c>
      <c r="I98" s="92">
        <f t="shared" ref="I98:I100" si="46">J98/$G$3</f>
        <v>0.005555555556</v>
      </c>
      <c r="J98" s="92">
        <f t="shared" ref="J98:J100" si="47">H98*E98/$G$8</f>
        <v>0.1666666667</v>
      </c>
      <c r="K98" s="93">
        <f t="shared" ref="K98:K100" si="48">(ROUNDUP(E98/G98, 0)*F98)</f>
        <v>2</v>
      </c>
      <c r="L98" s="4"/>
      <c r="M98" s="4"/>
      <c r="N98" s="4"/>
      <c r="O98" s="4"/>
      <c r="P98" s="4"/>
      <c r="Q98" s="4"/>
      <c r="R98" s="4"/>
    </row>
    <row r="99" ht="18.75" customHeight="1">
      <c r="A99" s="39"/>
      <c r="B99" s="39" t="s">
        <v>57</v>
      </c>
      <c r="C99" s="39">
        <v>2.0</v>
      </c>
      <c r="D99" s="39" t="s">
        <v>391</v>
      </c>
      <c r="E99" s="39">
        <f t="shared" ref="E99:E101" si="49">$G$9*C99</f>
        <v>60</v>
      </c>
      <c r="F99" s="40">
        <f>'Reference price sheet'!$B$35</f>
        <v>0.8</v>
      </c>
      <c r="G99" s="41">
        <f>'Reference price sheet'!$C$35</f>
        <v>50</v>
      </c>
      <c r="H99" s="92">
        <f t="shared" si="42"/>
        <v>0.016</v>
      </c>
      <c r="I99" s="92">
        <f t="shared" si="46"/>
        <v>0.032</v>
      </c>
      <c r="J99" s="92">
        <f t="shared" si="47"/>
        <v>0.96</v>
      </c>
      <c r="K99" s="93">
        <f t="shared" si="48"/>
        <v>1.6</v>
      </c>
      <c r="L99" s="4"/>
      <c r="M99" s="4"/>
      <c r="N99" s="4"/>
      <c r="O99" s="4"/>
      <c r="P99" s="4"/>
      <c r="Q99" s="4"/>
      <c r="R99" s="4"/>
    </row>
    <row r="100" ht="18.75" customHeight="1">
      <c r="A100" s="186"/>
      <c r="B100" s="186" t="s">
        <v>853</v>
      </c>
      <c r="C100" s="186">
        <v>0.33</v>
      </c>
      <c r="D100" s="186" t="s">
        <v>391</v>
      </c>
      <c r="E100" s="186">
        <f t="shared" si="49"/>
        <v>9.9</v>
      </c>
      <c r="F100" s="40">
        <f>'Reference price sheet'!$B$223</f>
        <v>2.5</v>
      </c>
      <c r="G100" s="41">
        <f>'Reference price sheet'!$C$223</f>
        <v>1</v>
      </c>
      <c r="H100" s="228">
        <f t="shared" si="42"/>
        <v>2.5</v>
      </c>
      <c r="I100" s="92">
        <f t="shared" si="46"/>
        <v>0.825</v>
      </c>
      <c r="J100" s="92">
        <f t="shared" si="47"/>
        <v>24.75</v>
      </c>
      <c r="K100" s="93">
        <f t="shared" si="48"/>
        <v>25</v>
      </c>
      <c r="L100" s="19"/>
      <c r="M100" s="19"/>
      <c r="N100" s="19"/>
      <c r="O100" s="19"/>
      <c r="P100" s="19"/>
      <c r="Q100" s="19"/>
      <c r="R100" s="19"/>
      <c r="S100" s="19"/>
      <c r="T100" s="19"/>
      <c r="U100" s="19"/>
      <c r="V100" s="19"/>
      <c r="W100" s="19"/>
      <c r="X100" s="19"/>
      <c r="Y100" s="19"/>
      <c r="Z100" s="19"/>
    </row>
    <row r="101" ht="18.75" customHeight="1">
      <c r="A101" s="103"/>
      <c r="B101" s="103" t="s">
        <v>854</v>
      </c>
      <c r="C101" s="103">
        <v>0.33</v>
      </c>
      <c r="D101" s="103" t="s">
        <v>391</v>
      </c>
      <c r="E101" s="103">
        <f t="shared" si="49"/>
        <v>9.9</v>
      </c>
      <c r="F101" s="105">
        <f>'Reference price sheet'!$B$222</f>
        <v>5</v>
      </c>
      <c r="G101" s="106">
        <f>'Reference price sheet'!$C$222</f>
        <v>1</v>
      </c>
      <c r="H101" s="107">
        <f t="shared" si="42"/>
        <v>5</v>
      </c>
      <c r="I101" s="107">
        <v>0.0</v>
      </c>
      <c r="J101" s="107">
        <v>0.0</v>
      </c>
      <c r="K101" s="273">
        <v>0.0</v>
      </c>
      <c r="L101" s="4"/>
      <c r="M101" s="4"/>
      <c r="N101" s="4"/>
      <c r="O101" s="4"/>
      <c r="P101" s="4"/>
      <c r="Q101" s="4"/>
      <c r="R101" s="4"/>
      <c r="S101" s="4"/>
      <c r="T101" s="4"/>
      <c r="U101" s="4"/>
      <c r="V101" s="4"/>
      <c r="W101" s="4"/>
      <c r="X101" s="4"/>
      <c r="Y101" s="4"/>
      <c r="Z101" s="4"/>
    </row>
    <row r="102" ht="22.5" customHeight="1">
      <c r="A102" s="97"/>
      <c r="B102" s="97"/>
      <c r="C102" s="97"/>
      <c r="D102" s="97"/>
      <c r="E102" s="97"/>
      <c r="F102" s="97"/>
      <c r="G102" s="97"/>
      <c r="H102" s="97" t="s">
        <v>484</v>
      </c>
      <c r="I102" s="98">
        <f t="shared" ref="I102:K102" si="50">SUM(I91:I100)</f>
        <v>1.684616162</v>
      </c>
      <c r="J102" s="98">
        <f t="shared" si="50"/>
        <v>50.53848485</v>
      </c>
      <c r="K102" s="98">
        <f t="shared" si="50"/>
        <v>58.9</v>
      </c>
      <c r="L102" s="4"/>
      <c r="M102" s="4"/>
      <c r="N102" s="4"/>
      <c r="O102" s="4"/>
      <c r="P102" s="4"/>
      <c r="Q102" s="4"/>
      <c r="R102" s="4"/>
    </row>
    <row r="103" ht="22.5" customHeight="1">
      <c r="A103" s="88" t="s">
        <v>855</v>
      </c>
      <c r="B103" s="2"/>
      <c r="C103" s="2"/>
      <c r="D103" s="2"/>
      <c r="E103" s="2"/>
      <c r="F103" s="2"/>
      <c r="G103" s="2"/>
      <c r="H103" s="2"/>
      <c r="I103" s="2"/>
      <c r="J103" s="2"/>
      <c r="K103" s="3"/>
      <c r="L103" s="4"/>
      <c r="M103" s="4"/>
      <c r="N103" s="4"/>
      <c r="O103" s="4"/>
      <c r="P103" s="4"/>
      <c r="Q103" s="4"/>
      <c r="R103" s="4"/>
    </row>
    <row r="104" ht="22.5" customHeight="1">
      <c r="A104" s="89" t="s">
        <v>381</v>
      </c>
      <c r="B104" s="89" t="s">
        <v>24</v>
      </c>
      <c r="C104" s="89" t="s">
        <v>382</v>
      </c>
      <c r="D104" s="89" t="s">
        <v>383</v>
      </c>
      <c r="E104" s="89" t="s">
        <v>384</v>
      </c>
      <c r="F104" s="89" t="s">
        <v>25</v>
      </c>
      <c r="G104" s="89" t="s">
        <v>26</v>
      </c>
      <c r="H104" s="89" t="s">
        <v>385</v>
      </c>
      <c r="I104" s="89" t="s">
        <v>386</v>
      </c>
      <c r="J104" s="89" t="s">
        <v>387</v>
      </c>
      <c r="K104" s="89" t="s">
        <v>388</v>
      </c>
      <c r="L104" s="4"/>
      <c r="M104" s="4"/>
      <c r="N104" s="4"/>
      <c r="O104" s="4"/>
      <c r="P104" s="4"/>
      <c r="Q104" s="4"/>
      <c r="R104" s="4"/>
    </row>
    <row r="105" ht="18.75" customHeight="1">
      <c r="A105" s="220"/>
      <c r="B105" s="141" t="s">
        <v>856</v>
      </c>
      <c r="C105" s="147"/>
      <c r="D105" s="141"/>
      <c r="E105" s="141"/>
      <c r="F105" s="142"/>
      <c r="G105" s="141"/>
      <c r="H105" s="142"/>
      <c r="I105" s="142"/>
      <c r="J105" s="142"/>
      <c r="K105" s="142"/>
      <c r="L105" s="4"/>
      <c r="M105" s="4"/>
      <c r="N105" s="4"/>
      <c r="O105" s="4"/>
      <c r="P105" s="4"/>
      <c r="Q105" s="4"/>
      <c r="R105" s="4"/>
    </row>
    <row r="106" ht="18.75" customHeight="1">
      <c r="A106" s="153"/>
      <c r="B106" s="151" t="s">
        <v>857</v>
      </c>
      <c r="C106" s="153"/>
      <c r="D106" s="153"/>
      <c r="E106" s="153"/>
      <c r="F106" s="154"/>
      <c r="G106" s="153"/>
      <c r="H106" s="154"/>
      <c r="I106" s="154"/>
      <c r="J106" s="154"/>
      <c r="K106" s="154"/>
      <c r="L106" s="4"/>
      <c r="M106" s="4"/>
      <c r="N106" s="4"/>
      <c r="O106" s="4"/>
      <c r="P106" s="4"/>
      <c r="Q106" s="4"/>
      <c r="R106" s="4"/>
    </row>
    <row r="107" ht="18.75" customHeight="1">
      <c r="A107" s="39"/>
      <c r="B107" s="39" t="s">
        <v>96</v>
      </c>
      <c r="C107" s="39">
        <v>2.0</v>
      </c>
      <c r="D107" s="39" t="s">
        <v>391</v>
      </c>
      <c r="E107" s="39">
        <f t="shared" ref="E107:E110" si="51">$G$9*C107</f>
        <v>60</v>
      </c>
      <c r="F107" s="40">
        <f>'Reference price sheet'!$B$74</f>
        <v>1.6</v>
      </c>
      <c r="G107" s="41">
        <f>'Reference price sheet'!$C$74</f>
        <v>10</v>
      </c>
      <c r="H107" s="92">
        <f t="shared" ref="H107:H110" si="52">F107/G107</f>
        <v>0.16</v>
      </c>
      <c r="I107" s="92">
        <f t="shared" ref="I107:I110" si="53">J107/$G$3</f>
        <v>0.32</v>
      </c>
      <c r="J107" s="92">
        <f t="shared" ref="J107:J110" si="54">H107*E107/$G$8</f>
        <v>9.6</v>
      </c>
      <c r="K107" s="93">
        <f t="shared" ref="K107:K110" si="55">(ROUNDUP(E107/G107, 0)*F107)</f>
        <v>9.6</v>
      </c>
      <c r="L107" s="4"/>
      <c r="M107" s="4"/>
      <c r="N107" s="4"/>
      <c r="O107" s="4"/>
      <c r="P107" s="4"/>
      <c r="Q107" s="4"/>
      <c r="R107" s="4"/>
    </row>
    <row r="108" ht="18.75" customHeight="1">
      <c r="A108" s="39"/>
      <c r="B108" s="39" t="s">
        <v>144</v>
      </c>
      <c r="C108" s="39">
        <v>1.0</v>
      </c>
      <c r="D108" s="39" t="s">
        <v>391</v>
      </c>
      <c r="E108" s="39">
        <f t="shared" si="51"/>
        <v>30</v>
      </c>
      <c r="F108" s="40">
        <f>'Reference price sheet'!$B$122</f>
        <v>0.1</v>
      </c>
      <c r="G108" s="41">
        <f>'Reference price sheet'!$C$122</f>
        <v>1</v>
      </c>
      <c r="H108" s="92">
        <f t="shared" si="52"/>
        <v>0.1</v>
      </c>
      <c r="I108" s="92">
        <f t="shared" si="53"/>
        <v>0.1</v>
      </c>
      <c r="J108" s="92">
        <f t="shared" si="54"/>
        <v>3</v>
      </c>
      <c r="K108" s="93">
        <f t="shared" si="55"/>
        <v>3</v>
      </c>
      <c r="L108" s="4"/>
      <c r="M108" s="4"/>
      <c r="N108" s="4"/>
      <c r="O108" s="4"/>
      <c r="P108" s="4"/>
      <c r="Q108" s="4"/>
      <c r="R108" s="4"/>
    </row>
    <row r="109" ht="18.75" customHeight="1">
      <c r="A109" s="39"/>
      <c r="B109" s="39" t="s">
        <v>35</v>
      </c>
      <c r="C109" s="39">
        <v>2.0</v>
      </c>
      <c r="D109" s="39" t="s">
        <v>391</v>
      </c>
      <c r="E109" s="39">
        <f t="shared" si="51"/>
        <v>60</v>
      </c>
      <c r="F109" s="40">
        <f>'Reference price sheet'!$B$13</f>
        <v>0.18</v>
      </c>
      <c r="G109" s="41">
        <f>'Reference price sheet'!$C$13</f>
        <v>1</v>
      </c>
      <c r="H109" s="92">
        <f t="shared" si="52"/>
        <v>0.18</v>
      </c>
      <c r="I109" s="92">
        <f t="shared" si="53"/>
        <v>0.36</v>
      </c>
      <c r="J109" s="92">
        <f t="shared" si="54"/>
        <v>10.8</v>
      </c>
      <c r="K109" s="93">
        <f t="shared" si="55"/>
        <v>10.8</v>
      </c>
      <c r="L109" s="4"/>
      <c r="M109" s="4"/>
      <c r="N109" s="4"/>
      <c r="O109" s="4"/>
      <c r="P109" s="4"/>
      <c r="Q109" s="4"/>
      <c r="R109" s="4"/>
    </row>
    <row r="110" ht="18.75" customHeight="1">
      <c r="A110" s="39"/>
      <c r="B110" s="136" t="s">
        <v>101</v>
      </c>
      <c r="C110" s="39">
        <v>1.0</v>
      </c>
      <c r="D110" s="39" t="s">
        <v>391</v>
      </c>
      <c r="E110" s="39">
        <f t="shared" si="51"/>
        <v>30</v>
      </c>
      <c r="F110" s="40">
        <f>'Reference price sheet'!$B$79</f>
        <v>0.35</v>
      </c>
      <c r="G110" s="41">
        <f>'Reference price sheet'!$C$79</f>
        <v>1</v>
      </c>
      <c r="H110" s="92">
        <f t="shared" si="52"/>
        <v>0.35</v>
      </c>
      <c r="I110" s="92">
        <f t="shared" si="53"/>
        <v>0.35</v>
      </c>
      <c r="J110" s="92">
        <f t="shared" si="54"/>
        <v>10.5</v>
      </c>
      <c r="K110" s="93">
        <f t="shared" si="55"/>
        <v>10.5</v>
      </c>
      <c r="L110" s="4"/>
      <c r="M110" s="4"/>
      <c r="N110" s="4"/>
      <c r="O110" s="4"/>
      <c r="P110" s="4"/>
      <c r="Q110" s="4"/>
      <c r="R110" s="4"/>
    </row>
    <row r="111" ht="18.75" customHeight="1">
      <c r="A111" s="153"/>
      <c r="B111" s="151" t="s">
        <v>858</v>
      </c>
      <c r="C111" s="153"/>
      <c r="D111" s="153"/>
      <c r="E111" s="153"/>
      <c r="F111" s="154"/>
      <c r="G111" s="152"/>
      <c r="H111" s="154"/>
      <c r="I111" s="154"/>
      <c r="J111" s="154"/>
      <c r="K111" s="154"/>
      <c r="L111" s="4"/>
      <c r="M111" s="4"/>
      <c r="N111" s="4"/>
      <c r="O111" s="4"/>
      <c r="P111" s="4"/>
      <c r="Q111" s="4"/>
      <c r="R111" s="4"/>
    </row>
    <row r="112" ht="18.75" customHeight="1">
      <c r="A112" s="39"/>
      <c r="B112" s="39" t="s">
        <v>65</v>
      </c>
      <c r="C112" s="39">
        <v>1.0</v>
      </c>
      <c r="D112" s="39" t="s">
        <v>391</v>
      </c>
      <c r="E112" s="39">
        <f t="shared" ref="E112:E113" si="56">$G$9*C112</f>
        <v>30</v>
      </c>
      <c r="F112" s="40">
        <f>'Reference price sheet'!$B$43</f>
        <v>5</v>
      </c>
      <c r="G112" s="41">
        <f>'Reference price sheet'!$C$43</f>
        <v>100</v>
      </c>
      <c r="H112" s="92">
        <f t="shared" ref="H112:H113" si="57">F112/G112</f>
        <v>0.05</v>
      </c>
      <c r="I112" s="92">
        <f t="shared" ref="I112:I113" si="58">J112/$G$3</f>
        <v>0.05</v>
      </c>
      <c r="J112" s="92">
        <f t="shared" ref="J112:J113" si="59">H112*E112/$G$8</f>
        <v>1.5</v>
      </c>
      <c r="K112" s="93">
        <f t="shared" ref="K112:K113" si="60">(ROUNDUP(E112/G112, 0)*F112)</f>
        <v>5</v>
      </c>
      <c r="L112" s="4"/>
      <c r="M112" s="4"/>
      <c r="N112" s="4"/>
      <c r="O112" s="4"/>
      <c r="P112" s="4"/>
      <c r="Q112" s="4"/>
      <c r="R112" s="4"/>
    </row>
    <row r="113" ht="18.75" customHeight="1">
      <c r="A113" s="39" t="s">
        <v>859</v>
      </c>
      <c r="B113" s="136" t="s">
        <v>87</v>
      </c>
      <c r="C113" s="39">
        <v>0.04</v>
      </c>
      <c r="D113" s="39" t="s">
        <v>391</v>
      </c>
      <c r="E113" s="39">
        <f t="shared" si="56"/>
        <v>1.2</v>
      </c>
      <c r="F113" s="40">
        <f>'Reference price sheet'!$B$65</f>
        <v>5</v>
      </c>
      <c r="G113" s="41">
        <f>'Reference price sheet'!$C$65</f>
        <v>1</v>
      </c>
      <c r="H113" s="92">
        <f t="shared" si="57"/>
        <v>5</v>
      </c>
      <c r="I113" s="92">
        <f t="shared" si="58"/>
        <v>0.2</v>
      </c>
      <c r="J113" s="92">
        <f t="shared" si="59"/>
        <v>6</v>
      </c>
      <c r="K113" s="93">
        <f t="shared" si="60"/>
        <v>10</v>
      </c>
      <c r="L113" s="4"/>
      <c r="M113" s="4"/>
      <c r="N113" s="4"/>
      <c r="O113" s="4"/>
      <c r="P113" s="4"/>
      <c r="Q113" s="4"/>
      <c r="R113" s="4"/>
    </row>
    <row r="114" ht="18.75" customHeight="1">
      <c r="A114" s="39"/>
      <c r="B114" s="39" t="s">
        <v>144</v>
      </c>
      <c r="C114" s="155" t="s">
        <v>860</v>
      </c>
      <c r="D114" s="39" t="s">
        <v>391</v>
      </c>
      <c r="E114" s="39" t="s">
        <v>861</v>
      </c>
      <c r="F114" s="39" t="s">
        <v>861</v>
      </c>
      <c r="G114" s="39" t="s">
        <v>861</v>
      </c>
      <c r="H114" s="39" t="s">
        <v>861</v>
      </c>
      <c r="I114" s="39" t="s">
        <v>861</v>
      </c>
      <c r="J114" s="39" t="s">
        <v>861</v>
      </c>
      <c r="K114" s="93" t="s">
        <v>861</v>
      </c>
      <c r="L114" s="4"/>
      <c r="M114" s="4"/>
      <c r="N114" s="4"/>
      <c r="O114" s="4"/>
      <c r="P114" s="4"/>
      <c r="Q114" s="4"/>
      <c r="R114" s="4"/>
    </row>
    <row r="115" ht="18.75" customHeight="1">
      <c r="A115" s="39"/>
      <c r="B115" s="39" t="s">
        <v>240</v>
      </c>
      <c r="C115" s="39">
        <v>1.0</v>
      </c>
      <c r="D115" s="39" t="s">
        <v>390</v>
      </c>
      <c r="E115" s="39">
        <f>$G$8*C115</f>
        <v>1</v>
      </c>
      <c r="F115" s="40">
        <f>'Reference price sheet'!$B$218</f>
        <v>0.25</v>
      </c>
      <c r="G115" s="41">
        <f>'Reference price sheet'!$C$218</f>
        <v>1</v>
      </c>
      <c r="H115" s="92">
        <f t="shared" ref="H115:H116" si="61">F115/G115</f>
        <v>0.25</v>
      </c>
      <c r="I115" s="92">
        <f t="shared" ref="I115:I116" si="62">J115/$G$3</f>
        <v>0.008333333333</v>
      </c>
      <c r="J115" s="92">
        <f t="shared" ref="J115:J116" si="63">H115*E115/$G$8</f>
        <v>0.25</v>
      </c>
      <c r="K115" s="93">
        <f t="shared" ref="K115:K116" si="64">(ROUNDUP(E115/G115, 0)*F115)</f>
        <v>0.25</v>
      </c>
      <c r="L115" s="4"/>
      <c r="M115" s="4"/>
      <c r="N115" s="4"/>
      <c r="O115" s="4"/>
      <c r="P115" s="4"/>
      <c r="Q115" s="4"/>
      <c r="R115" s="4"/>
    </row>
    <row r="116" ht="18.75" customHeight="1">
      <c r="A116" s="39"/>
      <c r="B116" s="39" t="s">
        <v>85</v>
      </c>
      <c r="C116" s="39">
        <v>1.0</v>
      </c>
      <c r="D116" s="39" t="s">
        <v>393</v>
      </c>
      <c r="E116" s="39">
        <f>C116*$G$9</f>
        <v>30</v>
      </c>
      <c r="F116" s="40">
        <f>'Reference price sheet'!$B$63</f>
        <v>0.75</v>
      </c>
      <c r="G116" s="41">
        <f>'Reference price sheet'!$C$63</f>
        <v>1</v>
      </c>
      <c r="H116" s="92">
        <f t="shared" si="61"/>
        <v>0.75</v>
      </c>
      <c r="I116" s="92">
        <f t="shared" si="62"/>
        <v>0.75</v>
      </c>
      <c r="J116" s="92">
        <f t="shared" si="63"/>
        <v>22.5</v>
      </c>
      <c r="K116" s="93">
        <f t="shared" si="64"/>
        <v>22.5</v>
      </c>
      <c r="L116" s="4"/>
      <c r="M116" s="4"/>
      <c r="N116" s="4"/>
      <c r="O116" s="4"/>
      <c r="P116" s="4"/>
      <c r="Q116" s="4"/>
      <c r="R116" s="4"/>
    </row>
    <row r="117" ht="18.75" customHeight="1">
      <c r="A117" s="220"/>
      <c r="B117" s="141" t="s">
        <v>862</v>
      </c>
      <c r="C117" s="147"/>
      <c r="D117" s="141"/>
      <c r="E117" s="141"/>
      <c r="F117" s="142"/>
      <c r="G117" s="147"/>
      <c r="H117" s="142"/>
      <c r="I117" s="142"/>
      <c r="J117" s="142"/>
      <c r="K117" s="142"/>
      <c r="L117" s="4"/>
      <c r="M117" s="4"/>
      <c r="N117" s="4"/>
      <c r="O117" s="4"/>
      <c r="P117" s="4"/>
      <c r="Q117" s="4"/>
      <c r="R117" s="4"/>
    </row>
    <row r="118" ht="18.75" customHeight="1">
      <c r="A118" s="155" t="s">
        <v>863</v>
      </c>
      <c r="B118" s="39" t="s">
        <v>61</v>
      </c>
      <c r="C118" s="39">
        <v>1.0</v>
      </c>
      <c r="D118" s="39" t="s">
        <v>391</v>
      </c>
      <c r="E118" s="39">
        <f>$G$10*C118</f>
        <v>15</v>
      </c>
      <c r="F118" s="40">
        <f>'Reference price sheet'!$B$39</f>
        <v>4.25</v>
      </c>
      <c r="G118" s="41">
        <f>'Reference price sheet'!$C$39</f>
        <v>100</v>
      </c>
      <c r="H118" s="92">
        <f>F118/G118</f>
        <v>0.0425</v>
      </c>
      <c r="I118" s="92">
        <f>J118/$G$3</f>
        <v>0.02125</v>
      </c>
      <c r="J118" s="92">
        <f>H118*E118/$G$8</f>
        <v>0.6375</v>
      </c>
      <c r="K118" s="93">
        <f>(ROUNDUP(E118/G118, 0)*F118)</f>
        <v>4.25</v>
      </c>
      <c r="L118" s="4"/>
      <c r="M118" s="4"/>
      <c r="N118" s="4"/>
      <c r="O118" s="4"/>
      <c r="P118" s="4"/>
      <c r="Q118" s="4"/>
      <c r="R118" s="4"/>
    </row>
    <row r="119" ht="22.5" customHeight="1">
      <c r="A119" s="97"/>
      <c r="B119" s="97"/>
      <c r="C119" s="97"/>
      <c r="D119" s="97"/>
      <c r="E119" s="97"/>
      <c r="F119" s="97"/>
      <c r="G119" s="97"/>
      <c r="H119" s="97" t="s">
        <v>484</v>
      </c>
      <c r="I119" s="98">
        <f t="shared" ref="I119:K119" si="65">SUM(I106:I118)</f>
        <v>2.159583333</v>
      </c>
      <c r="J119" s="98">
        <f t="shared" si="65"/>
        <v>64.7875</v>
      </c>
      <c r="K119" s="98">
        <f t="shared" si="65"/>
        <v>75.9</v>
      </c>
      <c r="L119" s="4"/>
      <c r="M119" s="4"/>
      <c r="N119" s="4"/>
      <c r="O119" s="4"/>
      <c r="P119" s="4"/>
      <c r="Q119" s="4"/>
      <c r="R119" s="4"/>
    </row>
    <row r="120" ht="22.5" customHeight="1">
      <c r="A120" s="88" t="s">
        <v>864</v>
      </c>
      <c r="B120" s="2"/>
      <c r="C120" s="2"/>
      <c r="D120" s="2"/>
      <c r="E120" s="2"/>
      <c r="F120" s="2"/>
      <c r="G120" s="2"/>
      <c r="H120" s="2"/>
      <c r="I120" s="2"/>
      <c r="J120" s="2"/>
      <c r="K120" s="3"/>
      <c r="L120" s="19"/>
      <c r="M120" s="19"/>
      <c r="N120" s="19"/>
      <c r="O120" s="19"/>
      <c r="P120" s="19"/>
      <c r="Q120" s="4"/>
      <c r="R120" s="4"/>
      <c r="S120" s="4"/>
      <c r="T120" s="4"/>
      <c r="U120" s="4"/>
      <c r="V120" s="4"/>
      <c r="W120" s="4"/>
      <c r="X120" s="4"/>
      <c r="Y120" s="4"/>
      <c r="Z120" s="4"/>
    </row>
    <row r="121" ht="22.5" customHeight="1">
      <c r="A121" s="89" t="s">
        <v>381</v>
      </c>
      <c r="B121" s="89" t="s">
        <v>24</v>
      </c>
      <c r="C121" s="89" t="s">
        <v>382</v>
      </c>
      <c r="D121" s="89" t="s">
        <v>383</v>
      </c>
      <c r="E121" s="89" t="s">
        <v>384</v>
      </c>
      <c r="F121" s="89" t="s">
        <v>25</v>
      </c>
      <c r="G121" s="89" t="s">
        <v>26</v>
      </c>
      <c r="H121" s="89" t="s">
        <v>385</v>
      </c>
      <c r="I121" s="89" t="s">
        <v>386</v>
      </c>
      <c r="J121" s="89" t="s">
        <v>387</v>
      </c>
      <c r="K121" s="89" t="s">
        <v>388</v>
      </c>
      <c r="L121" s="19"/>
      <c r="M121" s="19"/>
      <c r="N121" s="19"/>
      <c r="O121" s="19"/>
      <c r="P121" s="19"/>
      <c r="Q121" s="4"/>
      <c r="R121" s="4"/>
      <c r="S121" s="4"/>
      <c r="T121" s="4"/>
      <c r="U121" s="4"/>
      <c r="V121" s="4"/>
      <c r="W121" s="4"/>
      <c r="X121" s="4"/>
      <c r="Y121" s="4"/>
      <c r="Z121" s="4"/>
    </row>
    <row r="122" ht="18.75" customHeight="1">
      <c r="A122" s="150"/>
      <c r="B122" s="151" t="s">
        <v>865</v>
      </c>
      <c r="C122" s="152"/>
      <c r="D122" s="153"/>
      <c r="E122" s="153"/>
      <c r="F122" s="154"/>
      <c r="G122" s="152"/>
      <c r="H122" s="154"/>
      <c r="I122" s="154"/>
      <c r="J122" s="154"/>
      <c r="K122" s="154"/>
      <c r="L122" s="19"/>
      <c r="M122" s="19"/>
      <c r="N122" s="19"/>
      <c r="O122" s="19"/>
      <c r="P122" s="19"/>
      <c r="Q122" s="4"/>
      <c r="R122" s="4"/>
      <c r="S122" s="4"/>
      <c r="T122" s="4"/>
      <c r="U122" s="4"/>
      <c r="V122" s="4"/>
      <c r="W122" s="4"/>
      <c r="X122" s="4"/>
      <c r="Y122" s="4"/>
      <c r="Z122" s="4"/>
    </row>
    <row r="123" ht="18.75" customHeight="1">
      <c r="A123" s="39"/>
      <c r="B123" s="39" t="s">
        <v>866</v>
      </c>
      <c r="C123" s="39">
        <v>1.0</v>
      </c>
      <c r="D123" s="39" t="s">
        <v>391</v>
      </c>
      <c r="E123" s="39">
        <f t="shared" ref="E123:E124" si="66">$G$9*C123</f>
        <v>30</v>
      </c>
      <c r="F123" s="40">
        <f>'Reference price sheet'!$B$151</f>
        <v>2</v>
      </c>
      <c r="G123" s="41">
        <f>'Reference price sheet'!$C$151</f>
        <v>50</v>
      </c>
      <c r="H123" s="92">
        <f t="shared" ref="H123:H128" si="67">F123/G123</f>
        <v>0.04</v>
      </c>
      <c r="I123" s="92">
        <f t="shared" ref="I123:I125" si="68">J123/$G$3</f>
        <v>0.04</v>
      </c>
      <c r="J123" s="92">
        <f t="shared" ref="J123:J125" si="69">H123*E123/$G$8</f>
        <v>1.2</v>
      </c>
      <c r="K123" s="93">
        <f t="shared" ref="K123:K125" si="70">(ROUNDUP(E123/G123, 0)*F123)</f>
        <v>2</v>
      </c>
      <c r="L123" s="19"/>
      <c r="M123" s="19"/>
      <c r="N123" s="19"/>
      <c r="O123" s="19"/>
      <c r="P123" s="19"/>
      <c r="Q123" s="4"/>
      <c r="R123" s="4"/>
      <c r="S123" s="4"/>
      <c r="T123" s="4"/>
      <c r="U123" s="4"/>
      <c r="V123" s="4"/>
      <c r="W123" s="4"/>
      <c r="X123" s="4"/>
      <c r="Y123" s="4"/>
      <c r="Z123" s="4"/>
    </row>
    <row r="124" ht="18.75" customHeight="1">
      <c r="A124" s="39"/>
      <c r="B124" s="39" t="s">
        <v>867</v>
      </c>
      <c r="C124" s="39">
        <v>0.5</v>
      </c>
      <c r="D124" s="39" t="s">
        <v>391</v>
      </c>
      <c r="E124" s="39">
        <f t="shared" si="66"/>
        <v>15</v>
      </c>
      <c r="F124" s="44">
        <f>'Reference price sheet'!$B$105</f>
        <v>6</v>
      </c>
      <c r="G124" s="45">
        <f>'Reference price sheet'!$C$105</f>
        <v>100</v>
      </c>
      <c r="H124" s="92">
        <f t="shared" si="67"/>
        <v>0.06</v>
      </c>
      <c r="I124" s="92">
        <f t="shared" si="68"/>
        <v>0.03</v>
      </c>
      <c r="J124" s="92">
        <f t="shared" si="69"/>
        <v>0.9</v>
      </c>
      <c r="K124" s="93">
        <f t="shared" si="70"/>
        <v>6</v>
      </c>
      <c r="L124" s="19"/>
      <c r="M124" s="19"/>
      <c r="N124" s="19"/>
      <c r="O124" s="19"/>
      <c r="P124" s="19"/>
      <c r="Q124" s="4"/>
      <c r="R124" s="4"/>
      <c r="S124" s="4"/>
      <c r="T124" s="4"/>
      <c r="U124" s="4"/>
      <c r="V124" s="4"/>
      <c r="W124" s="4"/>
      <c r="X124" s="4"/>
      <c r="Y124" s="4"/>
      <c r="Z124" s="4"/>
    </row>
    <row r="125" ht="18.75" customHeight="1">
      <c r="A125" s="39"/>
      <c r="B125" s="39" t="s">
        <v>150</v>
      </c>
      <c r="C125" s="39">
        <v>1.0</v>
      </c>
      <c r="D125" s="39" t="s">
        <v>390</v>
      </c>
      <c r="E125" s="39">
        <f>$G$8*C125</f>
        <v>1</v>
      </c>
      <c r="F125" s="40">
        <f>'Reference price sheet'!$B$128</f>
        <v>1.5</v>
      </c>
      <c r="G125" s="41">
        <f>'Reference price sheet'!$C$128</f>
        <v>1</v>
      </c>
      <c r="H125" s="92">
        <f t="shared" si="67"/>
        <v>1.5</v>
      </c>
      <c r="I125" s="92">
        <f t="shared" si="68"/>
        <v>0.05</v>
      </c>
      <c r="J125" s="92">
        <f t="shared" si="69"/>
        <v>1.5</v>
      </c>
      <c r="K125" s="93">
        <f t="shared" si="70"/>
        <v>1.5</v>
      </c>
      <c r="L125" s="19"/>
      <c r="M125" s="19"/>
      <c r="N125" s="19"/>
      <c r="O125" s="19"/>
      <c r="P125" s="19"/>
      <c r="Q125" s="4"/>
      <c r="R125" s="4"/>
      <c r="S125" s="4"/>
      <c r="T125" s="4"/>
      <c r="U125" s="4"/>
      <c r="V125" s="4"/>
      <c r="W125" s="4"/>
      <c r="X125" s="4"/>
      <c r="Y125" s="4"/>
      <c r="Z125" s="4"/>
    </row>
    <row r="126" ht="18.75" customHeight="1">
      <c r="A126" s="181" t="s">
        <v>868</v>
      </c>
      <c r="B126" s="103" t="s">
        <v>57</v>
      </c>
      <c r="C126" s="189">
        <v>3.0</v>
      </c>
      <c r="D126" s="103" t="s">
        <v>391</v>
      </c>
      <c r="E126" s="103">
        <f t="shared" ref="E126:E128" si="71">$G$9*C126</f>
        <v>90</v>
      </c>
      <c r="F126" s="284">
        <f>'Reference price sheet'!$B$35</f>
        <v>0.8</v>
      </c>
      <c r="G126" s="189">
        <f>'Reference price sheet'!$C$35</f>
        <v>50</v>
      </c>
      <c r="H126" s="107">
        <f t="shared" si="67"/>
        <v>0.016</v>
      </c>
      <c r="I126" s="107">
        <v>0.0</v>
      </c>
      <c r="J126" s="107">
        <v>0.0</v>
      </c>
      <c r="K126" s="107">
        <v>0.0</v>
      </c>
      <c r="L126" s="19"/>
      <c r="M126" s="19"/>
      <c r="N126" s="19"/>
      <c r="O126" s="19"/>
      <c r="P126" s="19"/>
      <c r="Q126" s="4"/>
      <c r="R126" s="4"/>
      <c r="S126" s="4"/>
      <c r="T126" s="4"/>
      <c r="U126" s="4"/>
      <c r="V126" s="4"/>
      <c r="W126" s="4"/>
      <c r="X126" s="4"/>
      <c r="Y126" s="4"/>
      <c r="Z126" s="4"/>
    </row>
    <row r="127" ht="18.75" customHeight="1">
      <c r="A127" s="143"/>
      <c r="B127" s="103" t="s">
        <v>130</v>
      </c>
      <c r="C127" s="189">
        <v>2.0</v>
      </c>
      <c r="D127" s="103" t="s">
        <v>391</v>
      </c>
      <c r="E127" s="103">
        <f t="shared" si="71"/>
        <v>60</v>
      </c>
      <c r="F127" s="284">
        <f>'Reference price sheet'!$B$108</f>
        <v>2</v>
      </c>
      <c r="G127" s="189">
        <f>'Reference price sheet'!$C$108</f>
        <v>250</v>
      </c>
      <c r="H127" s="107">
        <f t="shared" si="67"/>
        <v>0.008</v>
      </c>
      <c r="I127" s="107">
        <v>0.0</v>
      </c>
      <c r="J127" s="107">
        <v>0.0</v>
      </c>
      <c r="K127" s="107">
        <v>0.0</v>
      </c>
      <c r="L127" s="19"/>
      <c r="M127" s="19"/>
      <c r="N127" s="19"/>
      <c r="O127" s="19"/>
      <c r="P127" s="19"/>
      <c r="Q127" s="4"/>
      <c r="R127" s="4"/>
      <c r="S127" s="4"/>
      <c r="T127" s="4"/>
      <c r="U127" s="4"/>
      <c r="V127" s="4"/>
      <c r="W127" s="4"/>
      <c r="X127" s="4"/>
      <c r="Y127" s="4"/>
      <c r="Z127" s="4"/>
    </row>
    <row r="128" ht="18.75" customHeight="1">
      <c r="A128" s="110"/>
      <c r="B128" s="103" t="s">
        <v>187</v>
      </c>
      <c r="C128" s="103">
        <v>2.0</v>
      </c>
      <c r="D128" s="103" t="s">
        <v>391</v>
      </c>
      <c r="E128" s="103">
        <f t="shared" si="71"/>
        <v>60</v>
      </c>
      <c r="F128" s="284">
        <f>'Reference price sheet'!$B$165</f>
        <v>2</v>
      </c>
      <c r="G128" s="189">
        <f>'Reference price sheet'!$C$165</f>
        <v>125</v>
      </c>
      <c r="H128" s="107">
        <f t="shared" si="67"/>
        <v>0.016</v>
      </c>
      <c r="I128" s="107">
        <v>0.0</v>
      </c>
      <c r="J128" s="107">
        <v>0.0</v>
      </c>
      <c r="K128" s="107">
        <v>0.0</v>
      </c>
      <c r="L128" s="19"/>
      <c r="M128" s="19"/>
      <c r="N128" s="19"/>
      <c r="O128" s="19"/>
      <c r="P128" s="19"/>
      <c r="Q128" s="4"/>
      <c r="R128" s="4"/>
      <c r="S128" s="4"/>
      <c r="T128" s="4"/>
      <c r="U128" s="4"/>
      <c r="V128" s="4"/>
      <c r="W128" s="4"/>
      <c r="X128" s="4"/>
      <c r="Y128" s="4"/>
      <c r="Z128" s="4"/>
    </row>
    <row r="129" ht="18.75" customHeight="1">
      <c r="A129" s="150"/>
      <c r="B129" s="151" t="s">
        <v>869</v>
      </c>
      <c r="C129" s="152"/>
      <c r="D129" s="153"/>
      <c r="E129" s="153"/>
      <c r="F129" s="154"/>
      <c r="G129" s="152"/>
      <c r="H129" s="154"/>
      <c r="I129" s="154"/>
      <c r="J129" s="154"/>
      <c r="K129" s="154"/>
      <c r="L129" s="285"/>
      <c r="M129" s="285"/>
      <c r="N129" s="285"/>
      <c r="O129" s="285"/>
      <c r="P129" s="285"/>
      <c r="Q129" s="285"/>
      <c r="R129" s="285"/>
      <c r="S129" s="285"/>
      <c r="T129" s="285"/>
      <c r="U129" s="285"/>
      <c r="V129" s="285"/>
      <c r="W129" s="285"/>
      <c r="X129" s="285"/>
      <c r="Y129" s="285"/>
      <c r="Z129" s="285"/>
    </row>
    <row r="130" ht="18.75" customHeight="1">
      <c r="A130" s="286" t="s">
        <v>870</v>
      </c>
      <c r="B130" s="2"/>
      <c r="C130" s="2"/>
      <c r="D130" s="2"/>
      <c r="E130" s="2"/>
      <c r="F130" s="2"/>
      <c r="G130" s="2"/>
      <c r="H130" s="2"/>
      <c r="I130" s="2"/>
      <c r="J130" s="2"/>
      <c r="K130" s="3"/>
      <c r="L130" s="285"/>
      <c r="M130" s="285"/>
      <c r="N130" s="285"/>
      <c r="O130" s="285"/>
      <c r="P130" s="285"/>
      <c r="Q130" s="285"/>
      <c r="R130" s="285"/>
      <c r="S130" s="285"/>
      <c r="T130" s="285"/>
      <c r="U130" s="285"/>
      <c r="V130" s="285"/>
      <c r="W130" s="285"/>
      <c r="X130" s="285"/>
      <c r="Y130" s="285"/>
      <c r="Z130" s="285"/>
    </row>
    <row r="131" ht="18.75" customHeight="1">
      <c r="A131" s="186"/>
      <c r="B131" s="186" t="s">
        <v>871</v>
      </c>
      <c r="C131" s="185">
        <v>1.0</v>
      </c>
      <c r="D131" s="186" t="s">
        <v>391</v>
      </c>
      <c r="E131" s="39">
        <f t="shared" ref="E131:E135" si="72">$G$9*C131</f>
        <v>30</v>
      </c>
      <c r="F131" s="228">
        <f>'Reference price sheet'!$B$266</f>
        <v>3.51</v>
      </c>
      <c r="G131" s="185">
        <f>'Reference price sheet'!$C$266</f>
        <v>10</v>
      </c>
      <c r="H131" s="92">
        <f t="shared" ref="H131:H135" si="73">F131/G131</f>
        <v>0.351</v>
      </c>
      <c r="I131" s="92">
        <f t="shared" ref="I131:I135" si="74">J131/$G$3</f>
        <v>0.351</v>
      </c>
      <c r="J131" s="92">
        <f t="shared" ref="J131:J135" si="75">H131*E131/$G$8</f>
        <v>10.53</v>
      </c>
      <c r="K131" s="93">
        <f t="shared" ref="K131:K135" si="76">(ROUNDUP(E131/G131, 0)*F131)</f>
        <v>10.53</v>
      </c>
      <c r="L131" s="19"/>
      <c r="M131" s="19"/>
      <c r="N131" s="19"/>
      <c r="O131" s="19"/>
      <c r="P131" s="19"/>
      <c r="Q131" s="4"/>
      <c r="R131" s="4"/>
      <c r="S131" s="4"/>
      <c r="T131" s="4"/>
      <c r="U131" s="4"/>
      <c r="V131" s="4"/>
      <c r="W131" s="4"/>
      <c r="X131" s="4"/>
      <c r="Y131" s="4"/>
      <c r="Z131" s="4"/>
    </row>
    <row r="132" ht="18.75" customHeight="1">
      <c r="A132" s="186"/>
      <c r="B132" s="186" t="s">
        <v>872</v>
      </c>
      <c r="C132" s="185">
        <v>1.0</v>
      </c>
      <c r="D132" s="186" t="s">
        <v>391</v>
      </c>
      <c r="E132" s="39">
        <f t="shared" si="72"/>
        <v>30</v>
      </c>
      <c r="F132" s="228">
        <f>'Reference price sheet'!$B$267</f>
        <v>2.51</v>
      </c>
      <c r="G132" s="185">
        <f>'Reference price sheet'!$C$267</f>
        <v>10</v>
      </c>
      <c r="H132" s="92">
        <f t="shared" si="73"/>
        <v>0.251</v>
      </c>
      <c r="I132" s="92">
        <f t="shared" si="74"/>
        <v>0.251</v>
      </c>
      <c r="J132" s="92">
        <f t="shared" si="75"/>
        <v>7.53</v>
      </c>
      <c r="K132" s="93">
        <f t="shared" si="76"/>
        <v>7.53</v>
      </c>
      <c r="L132" s="19"/>
      <c r="M132" s="19"/>
      <c r="N132" s="19"/>
      <c r="O132" s="19"/>
      <c r="P132" s="19"/>
      <c r="Q132" s="4"/>
      <c r="R132" s="4"/>
      <c r="S132" s="4"/>
      <c r="T132" s="4"/>
      <c r="U132" s="4"/>
      <c r="V132" s="4"/>
      <c r="W132" s="4"/>
      <c r="X132" s="4"/>
      <c r="Y132" s="4"/>
      <c r="Z132" s="4"/>
    </row>
    <row r="133" ht="18.75" customHeight="1">
      <c r="A133" s="39"/>
      <c r="B133" s="39" t="s">
        <v>96</v>
      </c>
      <c r="C133" s="39">
        <v>2.0</v>
      </c>
      <c r="D133" s="39" t="s">
        <v>391</v>
      </c>
      <c r="E133" s="39">
        <f t="shared" si="72"/>
        <v>60</v>
      </c>
      <c r="F133" s="40">
        <f>'Reference price sheet'!$B$74</f>
        <v>1.6</v>
      </c>
      <c r="G133" s="41">
        <f>'Reference price sheet'!$C$74</f>
        <v>10</v>
      </c>
      <c r="H133" s="92">
        <f t="shared" si="73"/>
        <v>0.16</v>
      </c>
      <c r="I133" s="92">
        <f t="shared" si="74"/>
        <v>0.32</v>
      </c>
      <c r="J133" s="92">
        <f t="shared" si="75"/>
        <v>9.6</v>
      </c>
      <c r="K133" s="93">
        <f t="shared" si="76"/>
        <v>9.6</v>
      </c>
      <c r="L133" s="4"/>
      <c r="M133" s="4"/>
      <c r="N133" s="4"/>
      <c r="O133" s="4"/>
      <c r="P133" s="4"/>
      <c r="Q133" s="4"/>
      <c r="R133" s="4"/>
      <c r="S133" s="4"/>
      <c r="T133" s="4"/>
      <c r="U133" s="4"/>
      <c r="V133" s="4"/>
      <c r="W133" s="4"/>
      <c r="X133" s="4"/>
      <c r="Y133" s="4"/>
      <c r="Z133" s="4"/>
    </row>
    <row r="134" ht="18.75" customHeight="1">
      <c r="A134" s="39"/>
      <c r="B134" s="39" t="s">
        <v>873</v>
      </c>
      <c r="C134" s="39">
        <v>1.0</v>
      </c>
      <c r="D134" s="39" t="s">
        <v>391</v>
      </c>
      <c r="E134" s="39">
        <f t="shared" si="72"/>
        <v>30</v>
      </c>
      <c r="F134" s="40">
        <f>'Reference price sheet'!$B$13</f>
        <v>0.18</v>
      </c>
      <c r="G134" s="41">
        <f>'Reference price sheet'!$C$13</f>
        <v>1</v>
      </c>
      <c r="H134" s="92">
        <f t="shared" si="73"/>
        <v>0.18</v>
      </c>
      <c r="I134" s="92">
        <f t="shared" si="74"/>
        <v>0.18</v>
      </c>
      <c r="J134" s="92">
        <f t="shared" si="75"/>
        <v>5.4</v>
      </c>
      <c r="K134" s="93">
        <f t="shared" si="76"/>
        <v>5.4</v>
      </c>
      <c r="L134" s="4"/>
      <c r="M134" s="4"/>
      <c r="N134" s="4"/>
      <c r="O134" s="4"/>
      <c r="P134" s="4"/>
      <c r="Q134" s="4"/>
      <c r="R134" s="4"/>
      <c r="S134" s="4"/>
      <c r="T134" s="4"/>
      <c r="U134" s="4"/>
      <c r="V134" s="4"/>
      <c r="W134" s="4"/>
      <c r="X134" s="4"/>
      <c r="Y134" s="4"/>
      <c r="Z134" s="4"/>
    </row>
    <row r="135" ht="18.75" customHeight="1">
      <c r="A135" s="39"/>
      <c r="B135" s="136" t="s">
        <v>290</v>
      </c>
      <c r="C135" s="39">
        <v>1.0</v>
      </c>
      <c r="D135" s="39" t="s">
        <v>391</v>
      </c>
      <c r="E135" s="39">
        <f t="shared" si="72"/>
        <v>30</v>
      </c>
      <c r="F135" s="40">
        <f>'Reference price sheet'!$B$79</f>
        <v>0.35</v>
      </c>
      <c r="G135" s="41">
        <f>'Reference price sheet'!$C$79</f>
        <v>1</v>
      </c>
      <c r="H135" s="92">
        <f t="shared" si="73"/>
        <v>0.35</v>
      </c>
      <c r="I135" s="92">
        <f t="shared" si="74"/>
        <v>0.35</v>
      </c>
      <c r="J135" s="92">
        <f t="shared" si="75"/>
        <v>10.5</v>
      </c>
      <c r="K135" s="93">
        <f t="shared" si="76"/>
        <v>10.5</v>
      </c>
      <c r="L135" s="4"/>
      <c r="M135" s="4"/>
      <c r="N135" s="4"/>
      <c r="O135" s="4"/>
      <c r="P135" s="4"/>
      <c r="Q135" s="4"/>
      <c r="R135" s="4"/>
      <c r="S135" s="4"/>
      <c r="T135" s="4"/>
      <c r="U135" s="4"/>
      <c r="V135" s="4"/>
      <c r="W135" s="4"/>
      <c r="X135" s="4"/>
      <c r="Y135" s="4"/>
      <c r="Z135" s="4"/>
    </row>
    <row r="136" ht="15.75" customHeight="1">
      <c r="A136" s="97"/>
      <c r="B136" s="97"/>
      <c r="C136" s="97"/>
      <c r="D136" s="97"/>
      <c r="E136" s="97"/>
      <c r="F136" s="97"/>
      <c r="G136" s="97"/>
      <c r="H136" s="97" t="s">
        <v>484</v>
      </c>
      <c r="I136" s="98">
        <f t="shared" ref="I136:K136" si="77">SUM(I122:I135)</f>
        <v>1.572</v>
      </c>
      <c r="J136" s="98">
        <f t="shared" si="77"/>
        <v>47.16</v>
      </c>
      <c r="K136" s="98">
        <f t="shared" si="77"/>
        <v>53.06</v>
      </c>
    </row>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sheetData>
  <mergeCells count="25">
    <mergeCell ref="C5:F5"/>
    <mergeCell ref="C6:F6"/>
    <mergeCell ref="H4:K6"/>
    <mergeCell ref="H7:K9"/>
    <mergeCell ref="C8:F8"/>
    <mergeCell ref="C9:F9"/>
    <mergeCell ref="C10:F10"/>
    <mergeCell ref="H10:K11"/>
    <mergeCell ref="C11:F11"/>
    <mergeCell ref="A1:K1"/>
    <mergeCell ref="A2:K2"/>
    <mergeCell ref="A3:B11"/>
    <mergeCell ref="C3:F3"/>
    <mergeCell ref="H3:K3"/>
    <mergeCell ref="C4:F4"/>
    <mergeCell ref="C7:F7"/>
    <mergeCell ref="A126:A128"/>
    <mergeCell ref="A130:K130"/>
    <mergeCell ref="A12:K12"/>
    <mergeCell ref="A19:K19"/>
    <mergeCell ref="A23:K23"/>
    <mergeCell ref="A73:K73"/>
    <mergeCell ref="A89:K89"/>
    <mergeCell ref="A103:K103"/>
    <mergeCell ref="A120:K120"/>
  </mergeCells>
  <printOptions/>
  <pageMargins bottom="0.75" footer="0.0" header="0.0" left="0.7" right="0.7" top="0.75"/>
  <pageSetup paperSize="9"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39.63"/>
    <col customWidth="1" min="2" max="2" width="49.13"/>
    <col customWidth="1" min="3" max="3" width="14.13"/>
    <col customWidth="1" min="4" max="4" width="10.13"/>
    <col customWidth="1" min="5" max="6" width="14.13"/>
    <col customWidth="1" min="7" max="7" width="20.13"/>
    <col customWidth="1" min="8" max="8" width="15.0"/>
    <col customWidth="1" min="9" max="10" width="14.13"/>
    <col customWidth="1" min="11" max="11" width="15.63"/>
    <col customWidth="1" min="12" max="26" width="14.38"/>
  </cols>
  <sheetData>
    <row r="1" ht="33.75" customHeight="1">
      <c r="A1" s="1" t="s">
        <v>874</v>
      </c>
      <c r="B1" s="2"/>
      <c r="C1" s="2"/>
      <c r="D1" s="2"/>
      <c r="E1" s="2"/>
      <c r="F1" s="2"/>
      <c r="G1" s="2"/>
      <c r="H1" s="2"/>
      <c r="I1" s="2"/>
      <c r="J1" s="2"/>
      <c r="K1" s="3"/>
      <c r="L1" s="4"/>
      <c r="M1" s="4"/>
      <c r="N1" s="4"/>
      <c r="O1" s="4"/>
      <c r="P1" s="4"/>
    </row>
    <row r="2" ht="24.75" customHeight="1">
      <c r="A2" s="5" t="s">
        <v>875</v>
      </c>
      <c r="B2" s="2"/>
      <c r="C2" s="2"/>
      <c r="D2" s="2"/>
      <c r="E2" s="2"/>
      <c r="F2" s="2"/>
      <c r="G2" s="2"/>
      <c r="H2" s="2"/>
      <c r="I2" s="2"/>
      <c r="J2" s="2"/>
      <c r="K2" s="3"/>
      <c r="L2" s="4"/>
      <c r="M2" s="4"/>
      <c r="N2" s="4"/>
      <c r="O2" s="4"/>
      <c r="P2" s="4"/>
    </row>
    <row r="3" ht="18.75" customHeight="1">
      <c r="A3" s="73" t="s">
        <v>876</v>
      </c>
      <c r="B3" s="74"/>
      <c r="C3" s="75" t="s">
        <v>369</v>
      </c>
      <c r="D3" s="2"/>
      <c r="E3" s="2"/>
      <c r="F3" s="3"/>
      <c r="G3" s="76">
        <v>30.0</v>
      </c>
      <c r="H3" s="77" t="s">
        <v>370</v>
      </c>
      <c r="I3" s="2"/>
      <c r="J3" s="2"/>
      <c r="K3" s="3"/>
      <c r="L3" s="4"/>
      <c r="M3" s="4"/>
      <c r="N3" s="4"/>
      <c r="O3" s="4"/>
      <c r="P3" s="4"/>
    </row>
    <row r="4" ht="18.75" customHeight="1">
      <c r="A4" s="78"/>
      <c r="B4" s="79"/>
      <c r="C4" s="80" t="s">
        <v>877</v>
      </c>
      <c r="D4" s="2"/>
      <c r="E4" s="2"/>
      <c r="F4" s="3"/>
      <c r="G4" s="81">
        <f>$G$3/2</f>
        <v>15</v>
      </c>
      <c r="H4" s="82" t="s">
        <v>878</v>
      </c>
      <c r="I4" s="83"/>
      <c r="J4" s="83"/>
      <c r="K4" s="74"/>
      <c r="L4" s="4"/>
      <c r="M4" s="4"/>
      <c r="N4" s="4"/>
      <c r="O4" s="4"/>
      <c r="P4" s="4"/>
    </row>
    <row r="5" ht="18.75" customHeight="1">
      <c r="A5" s="78"/>
      <c r="B5" s="79"/>
      <c r="C5" s="75" t="s">
        <v>373</v>
      </c>
      <c r="D5" s="2"/>
      <c r="E5" s="2"/>
      <c r="F5" s="3"/>
      <c r="G5" s="76">
        <v>1.0</v>
      </c>
      <c r="H5" s="78"/>
      <c r="K5" s="79"/>
      <c r="L5" s="4"/>
      <c r="M5" s="4"/>
      <c r="N5" s="4"/>
      <c r="O5" s="4"/>
      <c r="P5" s="4"/>
    </row>
    <row r="6" ht="18.75" customHeight="1">
      <c r="A6" s="78"/>
      <c r="B6" s="79"/>
      <c r="C6" s="75" t="s">
        <v>374</v>
      </c>
      <c r="D6" s="2"/>
      <c r="E6" s="2"/>
      <c r="F6" s="3"/>
      <c r="G6" s="76">
        <v>5.0</v>
      </c>
      <c r="H6" s="84"/>
      <c r="I6" s="85"/>
      <c r="J6" s="85"/>
      <c r="K6" s="86"/>
      <c r="L6" s="4"/>
      <c r="M6" s="4"/>
      <c r="N6" s="4"/>
      <c r="O6" s="4"/>
      <c r="P6" s="4"/>
    </row>
    <row r="7" ht="18.75" customHeight="1">
      <c r="A7" s="78"/>
      <c r="B7" s="79"/>
      <c r="C7" s="80" t="s">
        <v>879</v>
      </c>
      <c r="D7" s="2"/>
      <c r="E7" s="2"/>
      <c r="F7" s="3"/>
      <c r="G7" s="81">
        <f>$G$3/$G$6</f>
        <v>6</v>
      </c>
      <c r="H7" s="87" t="s">
        <v>470</v>
      </c>
      <c r="I7" s="83"/>
      <c r="J7" s="83"/>
      <c r="K7" s="74"/>
      <c r="L7" s="4"/>
      <c r="M7" s="4"/>
      <c r="N7" s="4"/>
      <c r="O7" s="4"/>
      <c r="P7" s="4"/>
    </row>
    <row r="8" ht="18.75" customHeight="1">
      <c r="A8" s="78"/>
      <c r="B8" s="79"/>
      <c r="C8" s="75" t="s">
        <v>376</v>
      </c>
      <c r="D8" s="2"/>
      <c r="E8" s="2"/>
      <c r="F8" s="3"/>
      <c r="G8" s="76">
        <v>1.0</v>
      </c>
      <c r="H8" s="78"/>
      <c r="K8" s="79"/>
      <c r="L8" s="4"/>
      <c r="M8" s="4"/>
      <c r="N8" s="4"/>
      <c r="O8" s="4"/>
      <c r="P8" s="4"/>
    </row>
    <row r="9" ht="18.75" customHeight="1">
      <c r="A9" s="78"/>
      <c r="B9" s="79"/>
      <c r="C9" s="80" t="s">
        <v>880</v>
      </c>
      <c r="D9" s="2"/>
      <c r="E9" s="2"/>
      <c r="F9" s="3"/>
      <c r="G9" s="81">
        <f>$G$3*$G$8</f>
        <v>30</v>
      </c>
      <c r="H9" s="84"/>
      <c r="I9" s="85"/>
      <c r="J9" s="85"/>
      <c r="K9" s="86"/>
      <c r="L9" s="4"/>
      <c r="M9" s="4"/>
      <c r="N9" s="4"/>
      <c r="O9" s="4"/>
      <c r="P9" s="4"/>
    </row>
    <row r="10" ht="18.75" customHeight="1">
      <c r="A10" s="78"/>
      <c r="B10" s="79"/>
      <c r="C10" s="80" t="s">
        <v>881</v>
      </c>
      <c r="D10" s="2"/>
      <c r="E10" s="2"/>
      <c r="F10" s="3"/>
      <c r="G10" s="81">
        <f>$G$9/2</f>
        <v>15</v>
      </c>
      <c r="H10" s="139" t="s">
        <v>473</v>
      </c>
      <c r="I10" s="83"/>
      <c r="J10" s="83"/>
      <c r="K10" s="74"/>
      <c r="L10" s="4"/>
      <c r="M10" s="4"/>
      <c r="N10" s="4"/>
      <c r="O10" s="4"/>
      <c r="P10" s="4"/>
    </row>
    <row r="11" ht="18.75" customHeight="1">
      <c r="A11" s="84"/>
      <c r="B11" s="86"/>
      <c r="C11" s="80" t="s">
        <v>882</v>
      </c>
      <c r="D11" s="2"/>
      <c r="E11" s="2"/>
      <c r="F11" s="3"/>
      <c r="G11" s="81">
        <f>$G$6*$G$8</f>
        <v>5</v>
      </c>
      <c r="H11" s="84"/>
      <c r="I11" s="85"/>
      <c r="J11" s="85"/>
      <c r="K11" s="86"/>
      <c r="L11" s="4"/>
      <c r="M11" s="4"/>
      <c r="N11" s="4"/>
      <c r="O11" s="4"/>
      <c r="P11" s="4"/>
    </row>
    <row r="12" ht="22.5" customHeight="1">
      <c r="A12" s="88" t="s">
        <v>883</v>
      </c>
      <c r="B12" s="2"/>
      <c r="C12" s="2"/>
      <c r="D12" s="2"/>
      <c r="E12" s="2"/>
      <c r="F12" s="2"/>
      <c r="G12" s="2"/>
      <c r="H12" s="2"/>
      <c r="I12" s="2"/>
      <c r="J12" s="2"/>
      <c r="K12" s="3"/>
      <c r="L12" s="275"/>
      <c r="M12" s="275"/>
      <c r="N12" s="275"/>
      <c r="O12" s="275"/>
      <c r="P12" s="275"/>
      <c r="Q12" s="275"/>
      <c r="R12" s="275"/>
      <c r="S12" s="275"/>
      <c r="T12" s="275"/>
      <c r="U12" s="275"/>
      <c r="V12" s="275"/>
      <c r="W12" s="275"/>
      <c r="X12" s="275"/>
      <c r="Y12" s="275"/>
      <c r="Z12" s="275"/>
    </row>
    <row r="13" ht="22.5" customHeight="1">
      <c r="A13" s="89" t="s">
        <v>381</v>
      </c>
      <c r="B13" s="89" t="s">
        <v>24</v>
      </c>
      <c r="C13" s="89" t="s">
        <v>382</v>
      </c>
      <c r="D13" s="89" t="s">
        <v>383</v>
      </c>
      <c r="E13" s="89" t="s">
        <v>384</v>
      </c>
      <c r="F13" s="89" t="s">
        <v>25</v>
      </c>
      <c r="G13" s="89" t="s">
        <v>26</v>
      </c>
      <c r="H13" s="89" t="s">
        <v>385</v>
      </c>
      <c r="I13" s="89" t="s">
        <v>386</v>
      </c>
      <c r="J13" s="89" t="s">
        <v>387</v>
      </c>
      <c r="K13" s="89" t="s">
        <v>388</v>
      </c>
      <c r="L13" s="4"/>
      <c r="M13" s="4"/>
      <c r="N13" s="4"/>
      <c r="O13" s="4"/>
      <c r="P13" s="4"/>
    </row>
    <row r="14" ht="18.75" customHeight="1">
      <c r="A14" s="232"/>
      <c r="B14" s="39" t="s">
        <v>61</v>
      </c>
      <c r="C14" s="137">
        <v>1.0</v>
      </c>
      <c r="D14" s="39" t="s">
        <v>391</v>
      </c>
      <c r="E14" s="39">
        <f>$G$9*C14</f>
        <v>30</v>
      </c>
      <c r="F14" s="40">
        <f>'Reference price sheet'!$B$39</f>
        <v>4.25</v>
      </c>
      <c r="G14" s="41">
        <f>'Reference price sheet'!$C$39</f>
        <v>100</v>
      </c>
      <c r="H14" s="92">
        <f t="shared" ref="H14:H15" si="1">F14/G14</f>
        <v>0.0425</v>
      </c>
      <c r="I14" s="92">
        <f>J14/$G$3</f>
        <v>0.0425</v>
      </c>
      <c r="J14" s="92">
        <f>H14*E14/$G$8</f>
        <v>1.275</v>
      </c>
      <c r="K14" s="93">
        <f>(ROUNDUP(E14/G14, 0)*F14)</f>
        <v>4.25</v>
      </c>
      <c r="L14" s="4"/>
      <c r="M14" s="4"/>
      <c r="N14" s="4"/>
      <c r="O14" s="4"/>
      <c r="P14" s="4"/>
    </row>
    <row r="15" ht="18.75" customHeight="1">
      <c r="A15" s="287"/>
      <c r="B15" s="103" t="s">
        <v>112</v>
      </c>
      <c r="C15" s="103">
        <v>1.0</v>
      </c>
      <c r="D15" s="103" t="s">
        <v>390</v>
      </c>
      <c r="E15" s="103">
        <f>$G$8*C15</f>
        <v>1</v>
      </c>
      <c r="F15" s="105">
        <f>'Reference price sheet'!$B$90</f>
        <v>30</v>
      </c>
      <c r="G15" s="106">
        <f>'Reference price sheet'!$C$90</f>
        <v>1</v>
      </c>
      <c r="H15" s="107">
        <f t="shared" si="1"/>
        <v>30</v>
      </c>
      <c r="I15" s="107">
        <v>0.0</v>
      </c>
      <c r="J15" s="107">
        <v>0.0</v>
      </c>
      <c r="K15" s="107">
        <v>0.0</v>
      </c>
      <c r="L15" s="4"/>
      <c r="M15" s="4"/>
      <c r="N15" s="4"/>
      <c r="O15" s="4"/>
      <c r="P15" s="4"/>
    </row>
    <row r="16" ht="18.75" customHeight="1">
      <c r="A16" s="97"/>
      <c r="B16" s="97"/>
      <c r="C16" s="97"/>
      <c r="D16" s="97"/>
      <c r="E16" s="97"/>
      <c r="F16" s="97"/>
      <c r="G16" s="262"/>
      <c r="H16" s="97" t="s">
        <v>484</v>
      </c>
      <c r="I16" s="98">
        <f t="shared" ref="I16:K16" si="2">SUM(I14:I15)</f>
        <v>0.0425</v>
      </c>
      <c r="J16" s="98">
        <f t="shared" si="2"/>
        <v>1.275</v>
      </c>
      <c r="K16" s="98">
        <f t="shared" si="2"/>
        <v>4.25</v>
      </c>
      <c r="L16" s="4"/>
      <c r="M16" s="4"/>
      <c r="N16" s="4"/>
      <c r="O16" s="4"/>
      <c r="P16" s="4"/>
    </row>
    <row r="17" ht="19.5" customHeight="1">
      <c r="A17" s="88" t="s">
        <v>884</v>
      </c>
      <c r="B17" s="2"/>
      <c r="C17" s="2"/>
      <c r="D17" s="2"/>
      <c r="E17" s="2"/>
      <c r="F17" s="2"/>
      <c r="G17" s="2"/>
      <c r="H17" s="2"/>
      <c r="I17" s="2"/>
      <c r="J17" s="2"/>
      <c r="K17" s="3"/>
      <c r="L17" s="4"/>
      <c r="M17" s="4"/>
      <c r="N17" s="4"/>
      <c r="O17" s="4"/>
      <c r="P17" s="4"/>
    </row>
    <row r="18" ht="18.75" customHeight="1">
      <c r="A18" s="39"/>
      <c r="B18" s="94" t="s">
        <v>171</v>
      </c>
      <c r="C18" s="45">
        <v>1.0</v>
      </c>
      <c r="D18" s="94" t="s">
        <v>391</v>
      </c>
      <c r="E18" s="39">
        <f>$G$9*C18</f>
        <v>30</v>
      </c>
      <c r="F18" s="40">
        <f>'Reference price sheet'!$B$149</f>
        <v>1</v>
      </c>
      <c r="G18" s="41">
        <f>'Reference price sheet'!$C$149</f>
        <v>250</v>
      </c>
      <c r="H18" s="92">
        <f>F18/G18</f>
        <v>0.004</v>
      </c>
      <c r="I18" s="92">
        <f>J18/$G$3</f>
        <v>0.004</v>
      </c>
      <c r="J18" s="92">
        <f>H18*E18/$G$8</f>
        <v>0.12</v>
      </c>
      <c r="K18" s="93">
        <f>(ROUNDUP(E18/G18, 0)*F18)</f>
        <v>1</v>
      </c>
      <c r="L18" s="4"/>
      <c r="M18" s="4"/>
      <c r="N18" s="4"/>
      <c r="O18" s="4"/>
      <c r="P18" s="4"/>
    </row>
    <row r="19" ht="18.75" customHeight="1">
      <c r="A19" s="153"/>
      <c r="B19" s="151" t="s">
        <v>885</v>
      </c>
      <c r="C19" s="153"/>
      <c r="D19" s="153"/>
      <c r="E19" s="153"/>
      <c r="F19" s="154"/>
      <c r="G19" s="152"/>
      <c r="H19" s="154"/>
      <c r="I19" s="154"/>
      <c r="J19" s="154"/>
      <c r="K19" s="154"/>
      <c r="L19" s="4"/>
      <c r="M19" s="4"/>
      <c r="N19" s="4"/>
      <c r="O19" s="4"/>
      <c r="P19" s="4"/>
    </row>
    <row r="20" ht="18.75" customHeight="1">
      <c r="A20" s="39"/>
      <c r="B20" s="39" t="s">
        <v>41</v>
      </c>
      <c r="C20" s="39">
        <v>1.0</v>
      </c>
      <c r="D20" s="39" t="s">
        <v>391</v>
      </c>
      <c r="E20" s="39">
        <f t="shared" ref="E20:E22" si="3">$G$9*C20</f>
        <v>30</v>
      </c>
      <c r="F20" s="40">
        <f>'Reference price sheet'!$B$19</f>
        <v>0.45</v>
      </c>
      <c r="G20" s="41">
        <f>'Reference price sheet'!$C$19</f>
        <v>1</v>
      </c>
      <c r="H20" s="92">
        <f t="shared" ref="H20:H22" si="4">F20/G20</f>
        <v>0.45</v>
      </c>
      <c r="I20" s="92">
        <f t="shared" ref="I20:I22" si="5">J20/$G$3</f>
        <v>0.45</v>
      </c>
      <c r="J20" s="92">
        <f t="shared" ref="J20:J22" si="6">H20*E20/$G$8</f>
        <v>13.5</v>
      </c>
      <c r="K20" s="93">
        <f t="shared" ref="K20:K22" si="7">(ROUNDUP(E20/G20, 0)*F20)</f>
        <v>13.5</v>
      </c>
      <c r="L20" s="4"/>
      <c r="M20" s="4"/>
      <c r="N20" s="4"/>
      <c r="O20" s="4"/>
      <c r="P20" s="4"/>
    </row>
    <row r="21" ht="18.75" customHeight="1">
      <c r="A21" s="39"/>
      <c r="B21" s="39" t="s">
        <v>217</v>
      </c>
      <c r="C21" s="39">
        <v>1.0</v>
      </c>
      <c r="D21" s="39" t="s">
        <v>391</v>
      </c>
      <c r="E21" s="39">
        <f t="shared" si="3"/>
        <v>30</v>
      </c>
      <c r="F21" s="40">
        <f>'Reference price sheet'!$B$195</f>
        <v>1.3</v>
      </c>
      <c r="G21" s="41">
        <f>'Reference price sheet'!$C$195</f>
        <v>1</v>
      </c>
      <c r="H21" s="92">
        <f t="shared" si="4"/>
        <v>1.3</v>
      </c>
      <c r="I21" s="92">
        <f t="shared" si="5"/>
        <v>1.3</v>
      </c>
      <c r="J21" s="92">
        <f t="shared" si="6"/>
        <v>39</v>
      </c>
      <c r="K21" s="93">
        <f t="shared" si="7"/>
        <v>39</v>
      </c>
      <c r="L21" s="4"/>
      <c r="M21" s="4"/>
      <c r="N21" s="4"/>
      <c r="O21" s="4"/>
      <c r="P21" s="4"/>
    </row>
    <row r="22" ht="18.75" customHeight="1">
      <c r="A22" s="39"/>
      <c r="B22" s="70" t="s">
        <v>886</v>
      </c>
      <c r="C22" s="39">
        <v>0.25</v>
      </c>
      <c r="D22" s="39" t="s">
        <v>391</v>
      </c>
      <c r="E22" s="39">
        <f t="shared" si="3"/>
        <v>7.5</v>
      </c>
      <c r="F22" s="40">
        <f>'Reference price sheet'!B303</f>
        <v>1.1</v>
      </c>
      <c r="G22" s="41">
        <f>'Reference price sheet'!$C$303</f>
        <v>1</v>
      </c>
      <c r="H22" s="92">
        <f t="shared" si="4"/>
        <v>1.1</v>
      </c>
      <c r="I22" s="92">
        <f t="shared" si="5"/>
        <v>0.275</v>
      </c>
      <c r="J22" s="92">
        <f t="shared" si="6"/>
        <v>8.25</v>
      </c>
      <c r="K22" s="93">
        <f t="shared" si="7"/>
        <v>8.8</v>
      </c>
      <c r="L22" s="4"/>
      <c r="M22" s="4"/>
      <c r="N22" s="4"/>
      <c r="O22" s="4"/>
      <c r="P22" s="4"/>
    </row>
    <row r="23" ht="18.75" customHeight="1">
      <c r="A23" s="141"/>
      <c r="B23" s="141" t="s">
        <v>887</v>
      </c>
      <c r="C23" s="141"/>
      <c r="D23" s="141"/>
      <c r="E23" s="141"/>
      <c r="F23" s="142"/>
      <c r="G23" s="147"/>
      <c r="H23" s="142"/>
      <c r="I23" s="142">
        <v>0.0</v>
      </c>
      <c r="J23" s="142">
        <v>0.0</v>
      </c>
      <c r="K23" s="142">
        <v>0.0</v>
      </c>
      <c r="L23" s="4"/>
      <c r="M23" s="4"/>
      <c r="N23" s="4"/>
      <c r="O23" s="4"/>
      <c r="P23" s="4"/>
    </row>
    <row r="24" ht="18.75" customHeight="1">
      <c r="A24" s="146" t="s">
        <v>888</v>
      </c>
      <c r="B24" s="141" t="s">
        <v>889</v>
      </c>
      <c r="C24" s="141"/>
      <c r="D24" s="141"/>
      <c r="E24" s="141"/>
      <c r="F24" s="142"/>
      <c r="G24" s="141"/>
      <c r="H24" s="142"/>
      <c r="I24" s="142">
        <v>0.0</v>
      </c>
      <c r="J24" s="142">
        <v>0.0</v>
      </c>
      <c r="K24" s="142">
        <v>0.0</v>
      </c>
      <c r="L24" s="4"/>
      <c r="M24" s="4"/>
      <c r="N24" s="4"/>
      <c r="O24" s="4"/>
      <c r="P24" s="4"/>
    </row>
    <row r="25" ht="22.5" customHeight="1">
      <c r="A25" s="97"/>
      <c r="B25" s="97"/>
      <c r="C25" s="97"/>
      <c r="D25" s="97"/>
      <c r="E25" s="97"/>
      <c r="F25" s="97"/>
      <c r="G25" s="97"/>
      <c r="H25" s="97" t="s">
        <v>484</v>
      </c>
      <c r="I25" s="98">
        <f t="shared" ref="I25:K25" si="8">SUM(I18:I24)</f>
        <v>2.029</v>
      </c>
      <c r="J25" s="98">
        <f t="shared" si="8"/>
        <v>60.87</v>
      </c>
      <c r="K25" s="98">
        <f t="shared" si="8"/>
        <v>62.3</v>
      </c>
      <c r="L25" s="4"/>
      <c r="M25" s="4"/>
      <c r="N25" s="4"/>
      <c r="O25" s="4"/>
      <c r="P25" s="4"/>
    </row>
    <row r="26" ht="22.5" customHeight="1">
      <c r="A26" s="88" t="s">
        <v>890</v>
      </c>
      <c r="B26" s="2"/>
      <c r="C26" s="2"/>
      <c r="D26" s="2"/>
      <c r="E26" s="2"/>
      <c r="F26" s="2"/>
      <c r="G26" s="2"/>
      <c r="H26" s="2"/>
      <c r="I26" s="2"/>
      <c r="J26" s="2"/>
      <c r="K26" s="3"/>
      <c r="L26" s="4"/>
      <c r="M26" s="4"/>
      <c r="N26" s="4"/>
      <c r="O26" s="4"/>
      <c r="P26" s="4"/>
    </row>
    <row r="27" ht="22.5" customHeight="1">
      <c r="A27" s="89" t="s">
        <v>381</v>
      </c>
      <c r="B27" s="89" t="s">
        <v>24</v>
      </c>
      <c r="C27" s="89" t="s">
        <v>382</v>
      </c>
      <c r="D27" s="89" t="s">
        <v>383</v>
      </c>
      <c r="E27" s="89" t="s">
        <v>384</v>
      </c>
      <c r="F27" s="89" t="s">
        <v>25</v>
      </c>
      <c r="G27" s="89" t="s">
        <v>26</v>
      </c>
      <c r="H27" s="89" t="s">
        <v>385</v>
      </c>
      <c r="I27" s="89" t="s">
        <v>386</v>
      </c>
      <c r="J27" s="89" t="s">
        <v>387</v>
      </c>
      <c r="K27" s="89" t="s">
        <v>388</v>
      </c>
      <c r="L27" s="4"/>
      <c r="M27" s="4"/>
      <c r="N27" s="4"/>
      <c r="O27" s="4"/>
      <c r="P27" s="4"/>
    </row>
    <row r="28" ht="18.75" customHeight="1">
      <c r="A28" s="39"/>
      <c r="B28" s="39" t="s">
        <v>171</v>
      </c>
      <c r="C28" s="39">
        <v>1.0</v>
      </c>
      <c r="D28" s="39" t="s">
        <v>391</v>
      </c>
      <c r="E28" s="39">
        <f t="shared" ref="E28:E30" si="9">$G$9*C28</f>
        <v>30</v>
      </c>
      <c r="F28" s="40">
        <f>'Reference price sheet'!$B$149</f>
        <v>1</v>
      </c>
      <c r="G28" s="41">
        <f>'Reference price sheet'!$C$149</f>
        <v>250</v>
      </c>
      <c r="H28" s="92">
        <f t="shared" ref="H28:H30" si="10">F28/G28</f>
        <v>0.004</v>
      </c>
      <c r="I28" s="92">
        <f t="shared" ref="I28:I30" si="11">J28/$G$3</f>
        <v>0.004</v>
      </c>
      <c r="J28" s="92">
        <f t="shared" ref="J28:J30" si="12">H28*E28/$G$8</f>
        <v>0.12</v>
      </c>
      <c r="K28" s="93">
        <f t="shared" ref="K28:K30" si="13">(ROUNDUP(E28/G28, 0)*F28)</f>
        <v>1</v>
      </c>
      <c r="L28" s="4"/>
      <c r="M28" s="4"/>
      <c r="N28" s="4"/>
      <c r="O28" s="4"/>
      <c r="P28" s="4"/>
    </row>
    <row r="29" ht="18.75" customHeight="1">
      <c r="A29" s="39"/>
      <c r="B29" s="39" t="s">
        <v>61</v>
      </c>
      <c r="C29" s="39">
        <v>1.0</v>
      </c>
      <c r="D29" s="39" t="s">
        <v>391</v>
      </c>
      <c r="E29" s="39">
        <f t="shared" si="9"/>
        <v>30</v>
      </c>
      <c r="F29" s="40">
        <f>'Reference price sheet'!$B$39</f>
        <v>4.25</v>
      </c>
      <c r="G29" s="41">
        <f>'Reference price sheet'!$C$39</f>
        <v>100</v>
      </c>
      <c r="H29" s="92">
        <f t="shared" si="10"/>
        <v>0.0425</v>
      </c>
      <c r="I29" s="92">
        <f t="shared" si="11"/>
        <v>0.0425</v>
      </c>
      <c r="J29" s="92">
        <f t="shared" si="12"/>
        <v>1.275</v>
      </c>
      <c r="K29" s="93">
        <f t="shared" si="13"/>
        <v>4.25</v>
      </c>
      <c r="L29" s="4"/>
      <c r="M29" s="4"/>
      <c r="N29" s="4"/>
      <c r="O29" s="4"/>
      <c r="P29" s="4"/>
    </row>
    <row r="30" ht="18.75" customHeight="1">
      <c r="A30" s="39"/>
      <c r="B30" s="39" t="s">
        <v>62</v>
      </c>
      <c r="C30" s="39">
        <v>2.0</v>
      </c>
      <c r="D30" s="39" t="s">
        <v>391</v>
      </c>
      <c r="E30" s="39">
        <f t="shared" si="9"/>
        <v>60</v>
      </c>
      <c r="F30" s="40">
        <f>'Reference price sheet'!$B$40</f>
        <v>4</v>
      </c>
      <c r="G30" s="41">
        <f>'Reference price sheet'!$C$40</f>
        <v>200</v>
      </c>
      <c r="H30" s="92">
        <f t="shared" si="10"/>
        <v>0.02</v>
      </c>
      <c r="I30" s="92">
        <f t="shared" si="11"/>
        <v>0.04</v>
      </c>
      <c r="J30" s="92">
        <f t="shared" si="12"/>
        <v>1.2</v>
      </c>
      <c r="K30" s="93">
        <f t="shared" si="13"/>
        <v>4</v>
      </c>
      <c r="L30" s="4"/>
      <c r="M30" s="4"/>
      <c r="N30" s="4"/>
      <c r="O30" s="4"/>
      <c r="P30" s="4"/>
    </row>
    <row r="31" ht="18.75" customHeight="1">
      <c r="A31" s="153"/>
      <c r="B31" s="151" t="s">
        <v>891</v>
      </c>
      <c r="C31" s="153"/>
      <c r="D31" s="153"/>
      <c r="E31" s="153"/>
      <c r="F31" s="154"/>
      <c r="G31" s="152"/>
      <c r="H31" s="154"/>
      <c r="I31" s="154"/>
      <c r="J31" s="154"/>
      <c r="K31" s="154"/>
      <c r="L31" s="4"/>
      <c r="M31" s="4"/>
      <c r="N31" s="4"/>
      <c r="O31" s="4"/>
      <c r="P31" s="4"/>
    </row>
    <row r="32" ht="18.75" customHeight="1">
      <c r="A32" s="146" t="s">
        <v>498</v>
      </c>
      <c r="B32" s="141" t="s">
        <v>892</v>
      </c>
      <c r="C32" s="141"/>
      <c r="D32" s="141"/>
      <c r="E32" s="141"/>
      <c r="F32" s="142"/>
      <c r="G32" s="147"/>
      <c r="H32" s="142"/>
      <c r="I32" s="142">
        <v>0.0</v>
      </c>
      <c r="J32" s="142">
        <v>0.0</v>
      </c>
      <c r="K32" s="142">
        <v>0.0</v>
      </c>
      <c r="L32" s="4"/>
      <c r="M32" s="4"/>
      <c r="N32" s="4"/>
      <c r="O32" s="4"/>
      <c r="P32" s="4"/>
    </row>
    <row r="33" ht="18.75" customHeight="1">
      <c r="A33" s="39"/>
      <c r="B33" s="39" t="s">
        <v>145</v>
      </c>
      <c r="C33" s="39">
        <v>20.0</v>
      </c>
      <c r="D33" s="39" t="s">
        <v>391</v>
      </c>
      <c r="E33" s="39">
        <f t="shared" ref="E33:E38" si="14">$G$9*C33</f>
        <v>600</v>
      </c>
      <c r="F33" s="40">
        <f>'Reference price sheet'!$B$123</f>
        <v>1.6</v>
      </c>
      <c r="G33" s="41">
        <f>'Reference price sheet'!$C$123</f>
        <v>100</v>
      </c>
      <c r="H33" s="92">
        <f t="shared" ref="H33:H39" si="15">F33/G33</f>
        <v>0.016</v>
      </c>
      <c r="I33" s="92">
        <f t="shared" ref="I33:I34" si="16">J33/$G$3</f>
        <v>0.32</v>
      </c>
      <c r="J33" s="92">
        <f t="shared" ref="J33:J34" si="17">H33*E33/$G$8</f>
        <v>9.6</v>
      </c>
      <c r="K33" s="93">
        <f t="shared" ref="K33:K34" si="18">(ROUNDUP(E33/G33, 0)*F33)</f>
        <v>9.6</v>
      </c>
      <c r="L33" s="4"/>
      <c r="M33" s="4"/>
      <c r="N33" s="4"/>
      <c r="O33" s="4"/>
      <c r="P33" s="4"/>
    </row>
    <row r="34" ht="18.75" customHeight="1">
      <c r="A34" s="39" t="s">
        <v>893</v>
      </c>
      <c r="B34" s="136" t="s">
        <v>282</v>
      </c>
      <c r="C34" s="39">
        <v>1.0</v>
      </c>
      <c r="D34" s="39" t="s">
        <v>391</v>
      </c>
      <c r="E34" s="39">
        <f t="shared" si="14"/>
        <v>30</v>
      </c>
      <c r="F34" s="40">
        <f>'Reference price sheet'!$B$260</f>
        <v>14</v>
      </c>
      <c r="G34" s="41">
        <f>'Reference price sheet'!$C$260</f>
        <v>100</v>
      </c>
      <c r="H34" s="92">
        <f t="shared" si="15"/>
        <v>0.14</v>
      </c>
      <c r="I34" s="92">
        <f t="shared" si="16"/>
        <v>0.14</v>
      </c>
      <c r="J34" s="92">
        <f t="shared" si="17"/>
        <v>4.2</v>
      </c>
      <c r="K34" s="93">
        <f t="shared" si="18"/>
        <v>14</v>
      </c>
      <c r="L34" s="4"/>
      <c r="M34" s="4"/>
      <c r="N34" s="4"/>
      <c r="O34" s="4"/>
      <c r="P34" s="4"/>
    </row>
    <row r="35" ht="18.75" customHeight="1">
      <c r="A35" s="103"/>
      <c r="B35" s="188" t="s">
        <v>894</v>
      </c>
      <c r="C35" s="103">
        <v>1.0</v>
      </c>
      <c r="D35" s="103" t="s">
        <v>391</v>
      </c>
      <c r="E35" s="103">
        <f t="shared" si="14"/>
        <v>30</v>
      </c>
      <c r="F35" s="105">
        <f>'Reference price sheet'!$B$261</f>
        <v>22</v>
      </c>
      <c r="G35" s="106">
        <f>'Reference price sheet'!$C$261</f>
        <v>100</v>
      </c>
      <c r="H35" s="107">
        <f t="shared" si="15"/>
        <v>0.22</v>
      </c>
      <c r="I35" s="107">
        <v>0.0</v>
      </c>
      <c r="J35" s="107">
        <v>0.0</v>
      </c>
      <c r="K35" s="107">
        <v>0.0</v>
      </c>
      <c r="L35" s="4"/>
      <c r="M35" s="4"/>
      <c r="N35" s="4"/>
      <c r="O35" s="4"/>
      <c r="P35" s="4"/>
    </row>
    <row r="36" ht="18.75" customHeight="1">
      <c r="A36" s="39"/>
      <c r="B36" s="39" t="s">
        <v>176</v>
      </c>
      <c r="C36" s="39">
        <v>2.0</v>
      </c>
      <c r="D36" s="39" t="s">
        <v>391</v>
      </c>
      <c r="E36" s="39">
        <f t="shared" si="14"/>
        <v>60</v>
      </c>
      <c r="F36" s="44">
        <f>'Reference price sheet'!$B$154</f>
        <v>1.5</v>
      </c>
      <c r="G36" s="45">
        <f>'Reference price sheet'!$C$154</f>
        <v>150</v>
      </c>
      <c r="H36" s="92">
        <f t="shared" si="15"/>
        <v>0.01</v>
      </c>
      <c r="I36" s="92">
        <f t="shared" ref="I36:I39" si="19">J36/$G$3</f>
        <v>0.02</v>
      </c>
      <c r="J36" s="92">
        <f t="shared" ref="J36:J39" si="20">H36*E36/$G$8</f>
        <v>0.6</v>
      </c>
      <c r="K36" s="93">
        <f t="shared" ref="K36:K39" si="21">(ROUNDUP(E36/G36, 0)*F36)</f>
        <v>1.5</v>
      </c>
      <c r="L36" s="4"/>
      <c r="M36" s="4"/>
      <c r="N36" s="4"/>
      <c r="O36" s="4"/>
      <c r="P36" s="4"/>
    </row>
    <row r="37" ht="18.75" customHeight="1">
      <c r="A37" s="39"/>
      <c r="B37" s="39" t="s">
        <v>187</v>
      </c>
      <c r="C37" s="39">
        <v>2.0</v>
      </c>
      <c r="D37" s="39" t="s">
        <v>391</v>
      </c>
      <c r="E37" s="39">
        <f t="shared" si="14"/>
        <v>60</v>
      </c>
      <c r="F37" s="40">
        <f>'Reference price sheet'!$B$165</f>
        <v>2</v>
      </c>
      <c r="G37" s="41">
        <f>'Reference price sheet'!$C$165</f>
        <v>125</v>
      </c>
      <c r="H37" s="92">
        <f t="shared" si="15"/>
        <v>0.016</v>
      </c>
      <c r="I37" s="92">
        <f t="shared" si="19"/>
        <v>0.032</v>
      </c>
      <c r="J37" s="92">
        <f t="shared" si="20"/>
        <v>0.96</v>
      </c>
      <c r="K37" s="93">
        <f t="shared" si="21"/>
        <v>2</v>
      </c>
      <c r="L37" s="4"/>
      <c r="M37" s="4"/>
      <c r="N37" s="4"/>
      <c r="O37" s="4"/>
      <c r="P37" s="4"/>
    </row>
    <row r="38" ht="18.75" customHeight="1">
      <c r="A38" s="39"/>
      <c r="B38" s="39" t="s">
        <v>115</v>
      </c>
      <c r="C38" s="39"/>
      <c r="D38" s="39" t="s">
        <v>391</v>
      </c>
      <c r="E38" s="39">
        <f t="shared" si="14"/>
        <v>0</v>
      </c>
      <c r="F38" s="40">
        <f>'Reference price sheet'!$B$93</f>
        <v>0.65</v>
      </c>
      <c r="G38" s="41">
        <f>'Reference price sheet'!$C$93</f>
        <v>1</v>
      </c>
      <c r="H38" s="92">
        <f t="shared" si="15"/>
        <v>0.65</v>
      </c>
      <c r="I38" s="92">
        <f t="shared" si="19"/>
        <v>0</v>
      </c>
      <c r="J38" s="92">
        <f t="shared" si="20"/>
        <v>0</v>
      </c>
      <c r="K38" s="93">
        <f t="shared" si="21"/>
        <v>0</v>
      </c>
      <c r="L38" s="4"/>
      <c r="M38" s="4"/>
      <c r="N38" s="4"/>
      <c r="O38" s="4"/>
      <c r="P38" s="4"/>
    </row>
    <row r="39" ht="18.75" customHeight="1">
      <c r="A39" s="39"/>
      <c r="B39" s="39" t="s">
        <v>243</v>
      </c>
      <c r="C39" s="39">
        <v>1.0</v>
      </c>
      <c r="D39" s="39" t="s">
        <v>390</v>
      </c>
      <c r="E39" s="39">
        <f>$G$8*C39</f>
        <v>1</v>
      </c>
      <c r="F39" s="40">
        <f>'Reference price sheet'!$B$221</f>
        <v>2.5</v>
      </c>
      <c r="G39" s="41">
        <f>'Reference price sheet'!$C$221</f>
        <v>1</v>
      </c>
      <c r="H39" s="92">
        <f t="shared" si="15"/>
        <v>2.5</v>
      </c>
      <c r="I39" s="92">
        <f t="shared" si="19"/>
        <v>0.08333333333</v>
      </c>
      <c r="J39" s="92">
        <f t="shared" si="20"/>
        <v>2.5</v>
      </c>
      <c r="K39" s="93">
        <f t="shared" si="21"/>
        <v>2.5</v>
      </c>
      <c r="L39" s="4"/>
      <c r="M39" s="4"/>
      <c r="N39" s="4"/>
      <c r="O39" s="4"/>
      <c r="P39" s="4"/>
    </row>
    <row r="40" ht="22.5" customHeight="1">
      <c r="A40" s="97"/>
      <c r="B40" s="97"/>
      <c r="C40" s="97"/>
      <c r="D40" s="97"/>
      <c r="E40" s="97"/>
      <c r="F40" s="97"/>
      <c r="G40" s="97"/>
      <c r="H40" s="97" t="s">
        <v>484</v>
      </c>
      <c r="I40" s="98">
        <f t="shared" ref="I40:K40" si="22">SUM(I28:I39)</f>
        <v>0.6818333333</v>
      </c>
      <c r="J40" s="98">
        <f t="shared" si="22"/>
        <v>20.455</v>
      </c>
      <c r="K40" s="98">
        <f t="shared" si="22"/>
        <v>38.85</v>
      </c>
      <c r="L40" s="4"/>
      <c r="M40" s="4"/>
      <c r="N40" s="4"/>
      <c r="O40" s="4"/>
      <c r="P40" s="4"/>
    </row>
    <row r="41" ht="22.5" customHeight="1">
      <c r="A41" s="88" t="s">
        <v>895</v>
      </c>
      <c r="B41" s="2"/>
      <c r="C41" s="2"/>
      <c r="D41" s="2"/>
      <c r="E41" s="2"/>
      <c r="F41" s="2"/>
      <c r="G41" s="2"/>
      <c r="H41" s="2"/>
      <c r="I41" s="2"/>
      <c r="J41" s="2"/>
      <c r="K41" s="3"/>
      <c r="L41" s="4"/>
      <c r="M41" s="4"/>
      <c r="N41" s="4"/>
      <c r="O41" s="4"/>
      <c r="P41" s="4"/>
    </row>
    <row r="42" ht="22.5" customHeight="1">
      <c r="A42" s="89" t="s">
        <v>381</v>
      </c>
      <c r="B42" s="89" t="s">
        <v>24</v>
      </c>
      <c r="C42" s="89" t="s">
        <v>382</v>
      </c>
      <c r="D42" s="89" t="s">
        <v>383</v>
      </c>
      <c r="E42" s="89" t="s">
        <v>384</v>
      </c>
      <c r="F42" s="89" t="s">
        <v>25</v>
      </c>
      <c r="G42" s="89" t="s">
        <v>26</v>
      </c>
      <c r="H42" s="89" t="s">
        <v>385</v>
      </c>
      <c r="I42" s="89" t="s">
        <v>386</v>
      </c>
      <c r="J42" s="89" t="s">
        <v>387</v>
      </c>
      <c r="K42" s="89" t="s">
        <v>388</v>
      </c>
      <c r="L42" s="4"/>
      <c r="M42" s="4"/>
      <c r="N42" s="4"/>
      <c r="O42" s="4"/>
      <c r="P42" s="4"/>
    </row>
    <row r="43" ht="18.75" customHeight="1">
      <c r="A43" s="146" t="s">
        <v>498</v>
      </c>
      <c r="B43" s="141" t="s">
        <v>896</v>
      </c>
      <c r="C43" s="141"/>
      <c r="D43" s="141"/>
      <c r="E43" s="141"/>
      <c r="F43" s="281"/>
      <c r="G43" s="288"/>
      <c r="H43" s="142"/>
      <c r="I43" s="142">
        <v>0.0</v>
      </c>
      <c r="J43" s="142">
        <v>0.0</v>
      </c>
      <c r="K43" s="142">
        <v>0.0</v>
      </c>
      <c r="L43" s="4"/>
      <c r="M43" s="4"/>
      <c r="N43" s="4"/>
      <c r="O43" s="4"/>
      <c r="P43" s="4"/>
    </row>
    <row r="44" ht="18.75" customHeight="1">
      <c r="A44" s="287" t="s">
        <v>897</v>
      </c>
      <c r="B44" s="103" t="s">
        <v>898</v>
      </c>
      <c r="C44" s="103">
        <v>1.0</v>
      </c>
      <c r="D44" s="103" t="s">
        <v>391</v>
      </c>
      <c r="E44" s="103">
        <f>$G$9*C44</f>
        <v>30</v>
      </c>
      <c r="F44" s="105">
        <f>'Reference price sheet'!$B$36</f>
        <v>12</v>
      </c>
      <c r="G44" s="106">
        <f>'Reference price sheet'!$C$36</f>
        <v>30</v>
      </c>
      <c r="H44" s="107">
        <f t="shared" ref="H44:H53" si="23">F44/G44</f>
        <v>0.4</v>
      </c>
      <c r="I44" s="107">
        <v>0.0</v>
      </c>
      <c r="J44" s="107">
        <v>0.0</v>
      </c>
      <c r="K44" s="107">
        <v>0.0</v>
      </c>
      <c r="L44" s="4"/>
      <c r="M44" s="4"/>
      <c r="N44" s="4"/>
      <c r="O44" s="4"/>
      <c r="P44" s="4"/>
    </row>
    <row r="45" ht="18.75" customHeight="1">
      <c r="A45" s="39"/>
      <c r="B45" s="39" t="s">
        <v>69</v>
      </c>
      <c r="C45" s="39">
        <v>1.0</v>
      </c>
      <c r="D45" s="39" t="s">
        <v>390</v>
      </c>
      <c r="E45" s="39">
        <f>$G$8*C45</f>
        <v>1</v>
      </c>
      <c r="F45" s="40">
        <f>'Reference price sheet'!$B$47</f>
        <v>0.7</v>
      </c>
      <c r="G45" s="41">
        <f>'Reference price sheet'!$C$47</f>
        <v>12</v>
      </c>
      <c r="H45" s="92">
        <f t="shared" si="23"/>
        <v>0.05833333333</v>
      </c>
      <c r="I45" s="92">
        <f t="shared" ref="I45:I48" si="24">J45/$G$3</f>
        <v>0.001944444444</v>
      </c>
      <c r="J45" s="92">
        <f t="shared" ref="J45:J48" si="25">H45*E45/$G$8</f>
        <v>0.05833333333</v>
      </c>
      <c r="K45" s="93">
        <f t="shared" ref="K45:K48" si="26">(ROUNDUP(E45/G45, 0)*F45)</f>
        <v>0.7</v>
      </c>
      <c r="L45" s="4"/>
      <c r="M45" s="4"/>
      <c r="N45" s="4"/>
      <c r="O45" s="4"/>
      <c r="P45" s="4"/>
    </row>
    <row r="46" ht="18.75" customHeight="1">
      <c r="A46" s="39"/>
      <c r="B46" s="39" t="s">
        <v>216</v>
      </c>
      <c r="C46" s="39">
        <v>20.0</v>
      </c>
      <c r="D46" s="39" t="s">
        <v>391</v>
      </c>
      <c r="E46" s="39">
        <f t="shared" ref="E46:E50" si="27">$G$9*C46</f>
        <v>600</v>
      </c>
      <c r="F46" s="40">
        <f>'Reference price sheet'!$B$194</f>
        <v>1.5</v>
      </c>
      <c r="G46" s="41">
        <f>'Reference price sheet'!$C$194</f>
        <v>50</v>
      </c>
      <c r="H46" s="92">
        <f t="shared" si="23"/>
        <v>0.03</v>
      </c>
      <c r="I46" s="92">
        <f t="shared" si="24"/>
        <v>0.6</v>
      </c>
      <c r="J46" s="92">
        <f t="shared" si="25"/>
        <v>18</v>
      </c>
      <c r="K46" s="93">
        <f t="shared" si="26"/>
        <v>18</v>
      </c>
      <c r="L46" s="4"/>
      <c r="M46" s="4"/>
      <c r="N46" s="4"/>
      <c r="O46" s="4"/>
      <c r="P46" s="4"/>
    </row>
    <row r="47" ht="18.75" customHeight="1">
      <c r="A47" s="39"/>
      <c r="B47" s="39" t="s">
        <v>109</v>
      </c>
      <c r="C47" s="39">
        <v>10.0</v>
      </c>
      <c r="D47" s="39" t="s">
        <v>391</v>
      </c>
      <c r="E47" s="39">
        <f t="shared" si="27"/>
        <v>300</v>
      </c>
      <c r="F47" s="40">
        <f>'Reference price sheet'!$B$87</f>
        <v>1.15</v>
      </c>
      <c r="G47" s="41">
        <f>'Reference price sheet'!$C$87</f>
        <v>100</v>
      </c>
      <c r="H47" s="92">
        <f t="shared" si="23"/>
        <v>0.0115</v>
      </c>
      <c r="I47" s="92">
        <f t="shared" si="24"/>
        <v>0.115</v>
      </c>
      <c r="J47" s="92">
        <f t="shared" si="25"/>
        <v>3.45</v>
      </c>
      <c r="K47" s="93">
        <f t="shared" si="26"/>
        <v>3.45</v>
      </c>
      <c r="L47" s="4"/>
      <c r="M47" s="4"/>
      <c r="N47" s="4"/>
      <c r="O47" s="4"/>
      <c r="P47" s="4"/>
    </row>
    <row r="48" ht="18.75" customHeight="1">
      <c r="A48" s="39"/>
      <c r="B48" s="39" t="s">
        <v>229</v>
      </c>
      <c r="C48" s="39">
        <v>1.0</v>
      </c>
      <c r="D48" s="39" t="s">
        <v>391</v>
      </c>
      <c r="E48" s="39">
        <f t="shared" si="27"/>
        <v>30</v>
      </c>
      <c r="F48" s="44">
        <f>'Reference price sheet'!$B$207</f>
        <v>3</v>
      </c>
      <c r="G48" s="45">
        <f>'Reference price sheet'!$C$207</f>
        <v>30</v>
      </c>
      <c r="H48" s="92">
        <f t="shared" si="23"/>
        <v>0.1</v>
      </c>
      <c r="I48" s="92">
        <f t="shared" si="24"/>
        <v>0.1</v>
      </c>
      <c r="J48" s="92">
        <f t="shared" si="25"/>
        <v>3</v>
      </c>
      <c r="K48" s="93">
        <f t="shared" si="26"/>
        <v>3</v>
      </c>
      <c r="L48" s="4"/>
      <c r="M48" s="4"/>
      <c r="N48" s="4"/>
      <c r="O48" s="4"/>
      <c r="P48" s="4"/>
    </row>
    <row r="49" ht="18.75" customHeight="1">
      <c r="A49" s="103"/>
      <c r="B49" s="103" t="s">
        <v>899</v>
      </c>
      <c r="C49" s="103">
        <v>1.0</v>
      </c>
      <c r="D49" s="103" t="s">
        <v>391</v>
      </c>
      <c r="E49" s="103">
        <f t="shared" si="27"/>
        <v>30</v>
      </c>
      <c r="F49" s="105">
        <f>'Reference price sheet'!$B$173</f>
        <v>1.9</v>
      </c>
      <c r="G49" s="106">
        <f>'Reference price sheet'!$C$173</f>
        <v>25</v>
      </c>
      <c r="H49" s="107">
        <f t="shared" si="23"/>
        <v>0.076</v>
      </c>
      <c r="I49" s="107">
        <v>0.0</v>
      </c>
      <c r="J49" s="107">
        <v>0.0</v>
      </c>
      <c r="K49" s="107">
        <v>0.0</v>
      </c>
      <c r="L49" s="4"/>
      <c r="M49" s="4"/>
      <c r="N49" s="4"/>
      <c r="O49" s="4"/>
      <c r="P49" s="4"/>
    </row>
    <row r="50" ht="18.75" customHeight="1">
      <c r="A50" s="103"/>
      <c r="B50" s="103" t="s">
        <v>161</v>
      </c>
      <c r="C50" s="103">
        <v>1.0</v>
      </c>
      <c r="D50" s="103" t="s">
        <v>391</v>
      </c>
      <c r="E50" s="103">
        <f t="shared" si="27"/>
        <v>30</v>
      </c>
      <c r="F50" s="105">
        <f>'Reference price sheet'!$B$139</f>
        <v>0.2</v>
      </c>
      <c r="G50" s="106">
        <f>'Reference price sheet'!$C$139</f>
        <v>1</v>
      </c>
      <c r="H50" s="107">
        <f t="shared" si="23"/>
        <v>0.2</v>
      </c>
      <c r="I50" s="107">
        <v>0.0</v>
      </c>
      <c r="J50" s="107">
        <v>0.0</v>
      </c>
      <c r="K50" s="107">
        <v>0.0</v>
      </c>
      <c r="L50" s="4"/>
      <c r="M50" s="4"/>
      <c r="N50" s="4"/>
      <c r="O50" s="4"/>
      <c r="P50" s="4"/>
    </row>
    <row r="51" ht="18.75" customHeight="1">
      <c r="A51" s="39"/>
      <c r="B51" s="39" t="s">
        <v>94</v>
      </c>
      <c r="C51" s="39">
        <v>1.0</v>
      </c>
      <c r="D51" s="39" t="s">
        <v>390</v>
      </c>
      <c r="E51" s="39">
        <f t="shared" ref="E51:E53" si="28">$G$8*C51</f>
        <v>1</v>
      </c>
      <c r="F51" s="40">
        <f>'Reference price sheet'!$B$72</f>
        <v>2</v>
      </c>
      <c r="G51" s="41">
        <f>'Reference price sheet'!$C$72</f>
        <v>12</v>
      </c>
      <c r="H51" s="92">
        <f t="shared" si="23"/>
        <v>0.1666666667</v>
      </c>
      <c r="I51" s="92">
        <f t="shared" ref="I51:I53" si="29">J51/$G$3</f>
        <v>0.005555555556</v>
      </c>
      <c r="J51" s="92">
        <f t="shared" ref="J51:J53" si="30">H51*E51/$G$8</f>
        <v>0.1666666667</v>
      </c>
      <c r="K51" s="93">
        <f t="shared" ref="K51:K53" si="31">(ROUNDUP(E51/G51, 0)*F51)</f>
        <v>2</v>
      </c>
      <c r="L51" s="4"/>
      <c r="M51" s="4"/>
      <c r="N51" s="4"/>
      <c r="O51" s="4"/>
      <c r="P51" s="4"/>
    </row>
    <row r="52" ht="18.75" customHeight="1">
      <c r="A52" s="39"/>
      <c r="B52" s="39" t="s">
        <v>57</v>
      </c>
      <c r="C52" s="39">
        <v>2.0</v>
      </c>
      <c r="D52" s="39" t="s">
        <v>390</v>
      </c>
      <c r="E52" s="39">
        <f t="shared" si="28"/>
        <v>2</v>
      </c>
      <c r="F52" s="40">
        <f>'Reference price sheet'!$B$35</f>
        <v>0.8</v>
      </c>
      <c r="G52" s="41">
        <f>'Reference price sheet'!$C$35</f>
        <v>50</v>
      </c>
      <c r="H52" s="92">
        <f t="shared" si="23"/>
        <v>0.016</v>
      </c>
      <c r="I52" s="92">
        <f t="shared" si="29"/>
        <v>0.001066666667</v>
      </c>
      <c r="J52" s="92">
        <f t="shared" si="30"/>
        <v>0.032</v>
      </c>
      <c r="K52" s="93">
        <f t="shared" si="31"/>
        <v>0.8</v>
      </c>
      <c r="L52" s="4"/>
      <c r="M52" s="4"/>
      <c r="N52" s="4"/>
      <c r="O52" s="4"/>
      <c r="P52" s="4"/>
    </row>
    <row r="53" ht="18.75" customHeight="1">
      <c r="A53" s="39"/>
      <c r="B53" s="39" t="s">
        <v>38</v>
      </c>
      <c r="C53" s="39">
        <v>2.0</v>
      </c>
      <c r="D53" s="39" t="s">
        <v>390</v>
      </c>
      <c r="E53" s="39">
        <f t="shared" si="28"/>
        <v>2</v>
      </c>
      <c r="F53" s="40">
        <f>'Reference price sheet'!$B$16</f>
        <v>3.5</v>
      </c>
      <c r="G53" s="41">
        <f>'Reference price sheet'!$C$16</f>
        <v>1000</v>
      </c>
      <c r="H53" s="92">
        <f t="shared" si="23"/>
        <v>0.0035</v>
      </c>
      <c r="I53" s="92">
        <f t="shared" si="29"/>
        <v>0.0002333333333</v>
      </c>
      <c r="J53" s="92">
        <f t="shared" si="30"/>
        <v>0.007</v>
      </c>
      <c r="K53" s="93">
        <f t="shared" si="31"/>
        <v>3.5</v>
      </c>
      <c r="L53" s="4"/>
      <c r="M53" s="4"/>
      <c r="N53" s="4"/>
      <c r="O53" s="4"/>
      <c r="P53" s="4"/>
    </row>
    <row r="54" ht="18.75" customHeight="1">
      <c r="A54" s="146" t="s">
        <v>498</v>
      </c>
      <c r="B54" s="141" t="s">
        <v>900</v>
      </c>
      <c r="C54" s="141"/>
      <c r="D54" s="141"/>
      <c r="E54" s="141"/>
      <c r="F54" s="142"/>
      <c r="G54" s="147"/>
      <c r="H54" s="142"/>
      <c r="I54" s="142">
        <v>0.0</v>
      </c>
      <c r="J54" s="142">
        <v>0.0</v>
      </c>
      <c r="K54" s="142">
        <v>0.0</v>
      </c>
      <c r="L54" s="4"/>
      <c r="M54" s="4"/>
      <c r="N54" s="4"/>
      <c r="O54" s="4"/>
      <c r="P54" s="4"/>
    </row>
    <row r="55" ht="18.75" customHeight="1">
      <c r="A55" s="103"/>
      <c r="B55" s="103" t="s">
        <v>901</v>
      </c>
      <c r="C55" s="103">
        <v>2.0</v>
      </c>
      <c r="D55" s="103" t="s">
        <v>390</v>
      </c>
      <c r="E55" s="103">
        <f>$G$8*C55</f>
        <v>2</v>
      </c>
      <c r="F55" s="105">
        <f>'Reference price sheet'!$B$86</f>
        <v>5</v>
      </c>
      <c r="G55" s="106">
        <f>'Reference price sheet'!$C$86</f>
        <v>1</v>
      </c>
      <c r="H55" s="107">
        <f>F55/G55</f>
        <v>5</v>
      </c>
      <c r="I55" s="107">
        <v>0.0</v>
      </c>
      <c r="J55" s="107">
        <v>0.0</v>
      </c>
      <c r="K55" s="107">
        <v>0.0</v>
      </c>
      <c r="L55" s="4"/>
      <c r="M55" s="4"/>
      <c r="N55" s="4"/>
      <c r="O55" s="4"/>
      <c r="P55" s="4"/>
    </row>
    <row r="56" ht="22.5" customHeight="1">
      <c r="A56" s="97"/>
      <c r="B56" s="97"/>
      <c r="C56" s="97"/>
      <c r="D56" s="97"/>
      <c r="E56" s="97"/>
      <c r="F56" s="97"/>
      <c r="G56" s="97"/>
      <c r="H56" s="97" t="s">
        <v>484</v>
      </c>
      <c r="I56" s="98">
        <f t="shared" ref="I56:K56" si="32">SUM(I43:I55)</f>
        <v>0.8238</v>
      </c>
      <c r="J56" s="98">
        <f t="shared" si="32"/>
        <v>24.714</v>
      </c>
      <c r="K56" s="98">
        <f t="shared" si="32"/>
        <v>31.45</v>
      </c>
      <c r="L56" s="4"/>
      <c r="M56" s="4"/>
      <c r="N56" s="4"/>
      <c r="O56" s="4"/>
      <c r="P56" s="4"/>
    </row>
    <row r="57" ht="22.5" customHeight="1">
      <c r="A57" s="88" t="s">
        <v>902</v>
      </c>
      <c r="B57" s="2"/>
      <c r="C57" s="2"/>
      <c r="D57" s="2"/>
      <c r="E57" s="2"/>
      <c r="F57" s="2"/>
      <c r="G57" s="2"/>
      <c r="H57" s="2"/>
      <c r="I57" s="2"/>
      <c r="J57" s="2"/>
      <c r="K57" s="3"/>
      <c r="L57" s="4"/>
      <c r="M57" s="4"/>
      <c r="N57" s="4"/>
      <c r="O57" s="4"/>
      <c r="P57" s="4"/>
    </row>
    <row r="58" ht="22.5" customHeight="1">
      <c r="A58" s="89" t="s">
        <v>381</v>
      </c>
      <c r="B58" s="89" t="s">
        <v>24</v>
      </c>
      <c r="C58" s="89" t="s">
        <v>382</v>
      </c>
      <c r="D58" s="89" t="s">
        <v>383</v>
      </c>
      <c r="E58" s="89" t="s">
        <v>384</v>
      </c>
      <c r="F58" s="89" t="s">
        <v>25</v>
      </c>
      <c r="G58" s="89" t="s">
        <v>26</v>
      </c>
      <c r="H58" s="89" t="s">
        <v>385</v>
      </c>
      <c r="I58" s="89" t="s">
        <v>386</v>
      </c>
      <c r="J58" s="89" t="s">
        <v>387</v>
      </c>
      <c r="K58" s="89" t="s">
        <v>388</v>
      </c>
      <c r="L58" s="4"/>
      <c r="M58" s="4"/>
      <c r="N58" s="4"/>
      <c r="O58" s="4"/>
      <c r="P58" s="4"/>
    </row>
    <row r="59" ht="18.75" customHeight="1">
      <c r="A59" s="141"/>
      <c r="B59" s="141" t="s">
        <v>903</v>
      </c>
      <c r="C59" s="141"/>
      <c r="D59" s="141"/>
      <c r="E59" s="141"/>
      <c r="F59" s="142"/>
      <c r="G59" s="141"/>
      <c r="H59" s="142"/>
      <c r="I59" s="142"/>
      <c r="J59" s="142"/>
      <c r="K59" s="142"/>
      <c r="L59" s="4"/>
      <c r="M59" s="4"/>
      <c r="N59" s="4"/>
      <c r="O59" s="4"/>
      <c r="P59" s="4"/>
    </row>
    <row r="60" ht="18.75" customHeight="1">
      <c r="A60" s="90" t="s">
        <v>904</v>
      </c>
      <c r="B60" s="39" t="s">
        <v>47</v>
      </c>
      <c r="C60" s="39">
        <v>1.0</v>
      </c>
      <c r="D60" s="39" t="s">
        <v>494</v>
      </c>
      <c r="E60" s="45">
        <f>C60*$G$11</f>
        <v>5</v>
      </c>
      <c r="F60" s="40">
        <f>'Reference price sheet'!$B$25</f>
        <v>0.15</v>
      </c>
      <c r="G60" s="41">
        <f>'Reference price sheet'!$C$25</f>
        <v>1</v>
      </c>
      <c r="H60" s="92">
        <f t="shared" ref="H60:H69" si="33">F60/G60</f>
        <v>0.15</v>
      </c>
      <c r="I60" s="92">
        <f t="shared" ref="I60:I66" si="34">J60/$G$3</f>
        <v>0.025</v>
      </c>
      <c r="J60" s="92">
        <f t="shared" ref="J60:J66" si="35">H60*E60/$G$8</f>
        <v>0.75</v>
      </c>
      <c r="K60" s="93">
        <f t="shared" ref="K60:K66" si="36">(ROUNDUP(E60/G60, 0)*F60)</f>
        <v>0.75</v>
      </c>
      <c r="L60" s="4"/>
      <c r="M60" s="4"/>
      <c r="N60" s="4"/>
      <c r="O60" s="4"/>
      <c r="P60" s="4"/>
    </row>
    <row r="61" ht="18.75" customHeight="1">
      <c r="A61" s="39"/>
      <c r="B61" s="39" t="s">
        <v>35</v>
      </c>
      <c r="C61" s="39">
        <v>2.0</v>
      </c>
      <c r="D61" s="39" t="s">
        <v>391</v>
      </c>
      <c r="E61" s="39">
        <f t="shared" ref="E61:E62" si="37">$G$9*C61</f>
        <v>60</v>
      </c>
      <c r="F61" s="40">
        <f>'Reference price sheet'!$B$13</f>
        <v>0.18</v>
      </c>
      <c r="G61" s="41">
        <f>'Reference price sheet'!$C$13</f>
        <v>1</v>
      </c>
      <c r="H61" s="92">
        <f t="shared" si="33"/>
        <v>0.18</v>
      </c>
      <c r="I61" s="92">
        <f t="shared" si="34"/>
        <v>0.36</v>
      </c>
      <c r="J61" s="92">
        <f t="shared" si="35"/>
        <v>10.8</v>
      </c>
      <c r="K61" s="93">
        <f t="shared" si="36"/>
        <v>10.8</v>
      </c>
      <c r="L61" s="4"/>
      <c r="M61" s="4"/>
      <c r="N61" s="4"/>
      <c r="O61" s="4"/>
      <c r="P61" s="4"/>
    </row>
    <row r="62" ht="18.75" customHeight="1">
      <c r="A62" s="39"/>
      <c r="B62" s="136" t="s">
        <v>101</v>
      </c>
      <c r="C62" s="39">
        <v>1.0</v>
      </c>
      <c r="D62" s="39" t="s">
        <v>391</v>
      </c>
      <c r="E62" s="39">
        <f t="shared" si="37"/>
        <v>30</v>
      </c>
      <c r="F62" s="40">
        <f>'Reference price sheet'!$B$79</f>
        <v>0.35</v>
      </c>
      <c r="G62" s="41">
        <f>'Reference price sheet'!$C$79</f>
        <v>1</v>
      </c>
      <c r="H62" s="92">
        <f t="shared" si="33"/>
        <v>0.35</v>
      </c>
      <c r="I62" s="92">
        <f t="shared" si="34"/>
        <v>0.35</v>
      </c>
      <c r="J62" s="92">
        <f t="shared" si="35"/>
        <v>10.5</v>
      </c>
      <c r="K62" s="93">
        <f t="shared" si="36"/>
        <v>10.5</v>
      </c>
      <c r="L62" s="4"/>
      <c r="M62" s="4"/>
      <c r="N62" s="4"/>
      <c r="O62" s="4"/>
      <c r="P62" s="4"/>
    </row>
    <row r="63" ht="18.75" customHeight="1">
      <c r="A63" s="90" t="s">
        <v>905</v>
      </c>
      <c r="B63" s="39" t="s">
        <v>254</v>
      </c>
      <c r="C63" s="39">
        <v>0.5</v>
      </c>
      <c r="D63" s="39" t="s">
        <v>390</v>
      </c>
      <c r="E63" s="39">
        <f>$G$8*C63</f>
        <v>0.5</v>
      </c>
      <c r="F63" s="40">
        <f>'Reference price sheet'!$B$232</f>
        <v>6</v>
      </c>
      <c r="G63" s="41">
        <f>'Reference price sheet'!$C$232</f>
        <v>1</v>
      </c>
      <c r="H63" s="92">
        <f t="shared" si="33"/>
        <v>6</v>
      </c>
      <c r="I63" s="92">
        <f t="shared" si="34"/>
        <v>0.1</v>
      </c>
      <c r="J63" s="92">
        <f t="shared" si="35"/>
        <v>3</v>
      </c>
      <c r="K63" s="93">
        <f t="shared" si="36"/>
        <v>6</v>
      </c>
      <c r="L63" s="4"/>
      <c r="M63" s="4"/>
      <c r="N63" s="4"/>
      <c r="O63" s="4"/>
      <c r="P63" s="4"/>
    </row>
    <row r="64" ht="18.75" customHeight="1">
      <c r="A64" s="39"/>
      <c r="B64" s="39" t="s">
        <v>96</v>
      </c>
      <c r="C64" s="39">
        <v>4.0</v>
      </c>
      <c r="D64" s="39" t="s">
        <v>391</v>
      </c>
      <c r="E64" s="39">
        <f t="shared" ref="E64:E68" si="38">$G$9*C64</f>
        <v>120</v>
      </c>
      <c r="F64" s="40">
        <f>'Reference price sheet'!$B$74</f>
        <v>1.6</v>
      </c>
      <c r="G64" s="41">
        <f>'Reference price sheet'!$C$74</f>
        <v>10</v>
      </c>
      <c r="H64" s="92">
        <f t="shared" si="33"/>
        <v>0.16</v>
      </c>
      <c r="I64" s="92">
        <f t="shared" si="34"/>
        <v>0.64</v>
      </c>
      <c r="J64" s="92">
        <f t="shared" si="35"/>
        <v>19.2</v>
      </c>
      <c r="K64" s="93">
        <f t="shared" si="36"/>
        <v>19.2</v>
      </c>
      <c r="L64" s="4"/>
      <c r="M64" s="4"/>
      <c r="N64" s="4"/>
      <c r="O64" s="4"/>
      <c r="P64" s="4"/>
    </row>
    <row r="65" ht="18.75" customHeight="1">
      <c r="A65" s="90" t="s">
        <v>906</v>
      </c>
      <c r="B65" s="39" t="s">
        <v>248</v>
      </c>
      <c r="C65" s="39">
        <v>1.0</v>
      </c>
      <c r="D65" s="39" t="s">
        <v>391</v>
      </c>
      <c r="E65" s="39">
        <f t="shared" si="38"/>
        <v>30</v>
      </c>
      <c r="F65" s="40">
        <f>'Reference price sheet'!$B$226</f>
        <v>0.7</v>
      </c>
      <c r="G65" s="41">
        <f>'Reference price sheet'!$C$226</f>
        <v>1</v>
      </c>
      <c r="H65" s="92">
        <f t="shared" si="33"/>
        <v>0.7</v>
      </c>
      <c r="I65" s="92">
        <f t="shared" si="34"/>
        <v>0.7</v>
      </c>
      <c r="J65" s="92">
        <f t="shared" si="35"/>
        <v>21</v>
      </c>
      <c r="K65" s="93">
        <f t="shared" si="36"/>
        <v>21</v>
      </c>
      <c r="L65" s="4"/>
      <c r="M65" s="4"/>
      <c r="N65" s="4"/>
      <c r="O65" s="4"/>
      <c r="P65" s="4"/>
    </row>
    <row r="66" ht="18.75" customHeight="1">
      <c r="A66" s="39"/>
      <c r="B66" s="39" t="s">
        <v>185</v>
      </c>
      <c r="C66" s="39">
        <v>1.0</v>
      </c>
      <c r="D66" s="39" t="s">
        <v>391</v>
      </c>
      <c r="E66" s="39">
        <f t="shared" si="38"/>
        <v>30</v>
      </c>
      <c r="F66" s="40">
        <f>'Reference price sheet'!$B$163</f>
        <v>0.7</v>
      </c>
      <c r="G66" s="41">
        <f>'Reference price sheet'!$C$163</f>
        <v>1</v>
      </c>
      <c r="H66" s="92">
        <f t="shared" si="33"/>
        <v>0.7</v>
      </c>
      <c r="I66" s="92">
        <f t="shared" si="34"/>
        <v>0.7</v>
      </c>
      <c r="J66" s="92">
        <f t="shared" si="35"/>
        <v>21</v>
      </c>
      <c r="K66" s="93">
        <f t="shared" si="36"/>
        <v>21</v>
      </c>
      <c r="L66" s="4"/>
      <c r="M66" s="4"/>
      <c r="N66" s="4"/>
      <c r="O66" s="4"/>
      <c r="P66" s="4"/>
    </row>
    <row r="67" ht="18.75" customHeight="1">
      <c r="A67" s="115" t="s">
        <v>441</v>
      </c>
      <c r="B67" s="103" t="s">
        <v>220</v>
      </c>
      <c r="C67" s="103">
        <v>1.0</v>
      </c>
      <c r="D67" s="103" t="s">
        <v>391</v>
      </c>
      <c r="E67" s="103">
        <f t="shared" si="38"/>
        <v>30</v>
      </c>
      <c r="F67" s="105">
        <f>'Reference price sheet'!$B$198</f>
        <v>4.2</v>
      </c>
      <c r="G67" s="106">
        <f>'Reference price sheet'!$C$198</f>
        <v>50</v>
      </c>
      <c r="H67" s="107">
        <f t="shared" si="33"/>
        <v>0.084</v>
      </c>
      <c r="I67" s="107">
        <v>0.0</v>
      </c>
      <c r="J67" s="107">
        <v>0.0</v>
      </c>
      <c r="K67" s="107">
        <v>0.0</v>
      </c>
      <c r="L67" s="4"/>
      <c r="M67" s="4"/>
      <c r="N67" s="4"/>
      <c r="O67" s="4"/>
      <c r="P67" s="4"/>
    </row>
    <row r="68" ht="18.75" customHeight="1">
      <c r="A68" s="103"/>
      <c r="B68" s="103" t="s">
        <v>221</v>
      </c>
      <c r="C68" s="103">
        <v>1.0</v>
      </c>
      <c r="D68" s="103" t="s">
        <v>391</v>
      </c>
      <c r="E68" s="103">
        <f t="shared" si="38"/>
        <v>30</v>
      </c>
      <c r="F68" s="105">
        <f>'Reference price sheet'!$B$199</f>
        <v>2</v>
      </c>
      <c r="G68" s="106">
        <f>'Reference price sheet'!$C$199</f>
        <v>10</v>
      </c>
      <c r="H68" s="107">
        <f t="shared" si="33"/>
        <v>0.2</v>
      </c>
      <c r="I68" s="107">
        <v>0.0</v>
      </c>
      <c r="J68" s="107">
        <v>0.0</v>
      </c>
      <c r="K68" s="107">
        <v>0.0</v>
      </c>
      <c r="L68" s="4"/>
      <c r="M68" s="4"/>
      <c r="N68" s="4"/>
      <c r="O68" s="4"/>
      <c r="P68" s="4"/>
    </row>
    <row r="69" ht="18.75" customHeight="1">
      <c r="A69" s="39"/>
      <c r="B69" s="39" t="s">
        <v>239</v>
      </c>
      <c r="C69" s="39">
        <v>1.0</v>
      </c>
      <c r="D69" s="39" t="s">
        <v>390</v>
      </c>
      <c r="E69" s="39">
        <f>$G$8*C69</f>
        <v>1</v>
      </c>
      <c r="F69" s="44">
        <f>'Reference price sheet'!$B$217</f>
        <v>0.5</v>
      </c>
      <c r="G69" s="45">
        <f>'Reference price sheet'!$C$217</f>
        <v>1</v>
      </c>
      <c r="H69" s="92">
        <f t="shared" si="33"/>
        <v>0.5</v>
      </c>
      <c r="I69" s="92">
        <f>J69/$G$3</f>
        <v>0.01666666667</v>
      </c>
      <c r="J69" s="92">
        <f>H69*E69/$G$8</f>
        <v>0.5</v>
      </c>
      <c r="K69" s="93">
        <f>(ROUNDUP(E69/G69, 0)*F69)</f>
        <v>0.5</v>
      </c>
      <c r="L69" s="4"/>
      <c r="M69" s="4"/>
      <c r="N69" s="4"/>
      <c r="O69" s="4"/>
      <c r="P69" s="4"/>
    </row>
    <row r="70" ht="22.5" customHeight="1">
      <c r="A70" s="97"/>
      <c r="B70" s="97"/>
      <c r="C70" s="97"/>
      <c r="D70" s="97"/>
      <c r="E70" s="97"/>
      <c r="F70" s="97"/>
      <c r="G70" s="97"/>
      <c r="H70" s="97" t="s">
        <v>484</v>
      </c>
      <c r="I70" s="98">
        <f t="shared" ref="I70:K70" si="39">SUM(I60:I69)</f>
        <v>2.891666667</v>
      </c>
      <c r="J70" s="98">
        <f t="shared" si="39"/>
        <v>86.75</v>
      </c>
      <c r="K70" s="98">
        <f t="shared" si="39"/>
        <v>89.75</v>
      </c>
      <c r="L70" s="4"/>
      <c r="M70" s="4"/>
      <c r="N70" s="4"/>
      <c r="O70" s="4"/>
      <c r="P70" s="4"/>
    </row>
    <row r="71" ht="22.5" customHeight="1">
      <c r="A71" s="88" t="s">
        <v>907</v>
      </c>
      <c r="B71" s="2"/>
      <c r="C71" s="2"/>
      <c r="D71" s="2"/>
      <c r="E71" s="2"/>
      <c r="F71" s="2"/>
      <c r="G71" s="2"/>
      <c r="H71" s="2"/>
      <c r="I71" s="2"/>
      <c r="J71" s="2"/>
      <c r="K71" s="3"/>
      <c r="L71" s="4"/>
      <c r="M71" s="4"/>
      <c r="N71" s="4"/>
      <c r="O71" s="4"/>
      <c r="P71" s="4"/>
    </row>
    <row r="72" ht="22.5" customHeight="1">
      <c r="A72" s="89" t="s">
        <v>381</v>
      </c>
      <c r="B72" s="89" t="s">
        <v>24</v>
      </c>
      <c r="C72" s="89" t="s">
        <v>382</v>
      </c>
      <c r="D72" s="89" t="s">
        <v>383</v>
      </c>
      <c r="E72" s="89" t="s">
        <v>384</v>
      </c>
      <c r="F72" s="89" t="s">
        <v>25</v>
      </c>
      <c r="G72" s="89" t="s">
        <v>26</v>
      </c>
      <c r="H72" s="89" t="s">
        <v>385</v>
      </c>
      <c r="I72" s="89" t="s">
        <v>386</v>
      </c>
      <c r="J72" s="89" t="s">
        <v>387</v>
      </c>
      <c r="K72" s="89" t="s">
        <v>388</v>
      </c>
      <c r="L72" s="4"/>
      <c r="M72" s="4"/>
      <c r="N72" s="4"/>
      <c r="O72" s="4"/>
      <c r="P72" s="4"/>
    </row>
    <row r="73" ht="18.75" customHeight="1">
      <c r="A73" s="39"/>
      <c r="B73" s="39" t="s">
        <v>150</v>
      </c>
      <c r="C73" s="39">
        <v>1.0</v>
      </c>
      <c r="D73" s="39" t="s">
        <v>390</v>
      </c>
      <c r="E73" s="39">
        <f>$G$8*C73</f>
        <v>1</v>
      </c>
      <c r="F73" s="40">
        <f>'Reference price sheet'!$B$128</f>
        <v>1.5</v>
      </c>
      <c r="G73" s="41">
        <f>'Reference price sheet'!$C$128</f>
        <v>1</v>
      </c>
      <c r="H73" s="92">
        <f t="shared" ref="H73:H77" si="40">F73/G73</f>
        <v>1.5</v>
      </c>
      <c r="I73" s="92">
        <f t="shared" ref="I73:I77" si="41">J73/$G$3</f>
        <v>0.05</v>
      </c>
      <c r="J73" s="92">
        <f t="shared" ref="J73:J77" si="42">H73*E73/$G$8</f>
        <v>1.5</v>
      </c>
      <c r="K73" s="93">
        <f t="shared" ref="K73:K77" si="43">(ROUNDUP(E73/G73, 0)*F73)</f>
        <v>1.5</v>
      </c>
      <c r="L73" s="4"/>
      <c r="M73" s="4"/>
      <c r="N73" s="4"/>
      <c r="O73" s="4"/>
      <c r="P73" s="4"/>
    </row>
    <row r="74" ht="18.75" customHeight="1">
      <c r="A74" s="90" t="s">
        <v>908</v>
      </c>
      <c r="B74" s="39" t="s">
        <v>909</v>
      </c>
      <c r="C74" s="39">
        <v>4.0</v>
      </c>
      <c r="D74" s="39" t="s">
        <v>393</v>
      </c>
      <c r="E74" s="39">
        <f t="shared" ref="E74:E76" si="44">C74*$G$10</f>
        <v>60</v>
      </c>
      <c r="F74" s="40">
        <f>'Reference price sheet'!$B$260</f>
        <v>14</v>
      </c>
      <c r="G74" s="41">
        <f>'Reference price sheet'!$C$260</f>
        <v>100</v>
      </c>
      <c r="H74" s="92">
        <f t="shared" si="40"/>
        <v>0.14</v>
      </c>
      <c r="I74" s="92">
        <f t="shared" si="41"/>
        <v>0.28</v>
      </c>
      <c r="J74" s="92">
        <f t="shared" si="42"/>
        <v>8.4</v>
      </c>
      <c r="K74" s="93">
        <f t="shared" si="43"/>
        <v>14</v>
      </c>
      <c r="L74" s="4"/>
      <c r="M74" s="4"/>
      <c r="N74" s="4"/>
      <c r="O74" s="4"/>
      <c r="P74" s="4"/>
    </row>
    <row r="75" ht="18.75" customHeight="1">
      <c r="A75" s="39"/>
      <c r="B75" s="39" t="s">
        <v>276</v>
      </c>
      <c r="C75" s="39">
        <v>1.0</v>
      </c>
      <c r="D75" s="39" t="s">
        <v>393</v>
      </c>
      <c r="E75" s="39">
        <f t="shared" si="44"/>
        <v>15</v>
      </c>
      <c r="F75" s="40">
        <f>'Reference price sheet'!$B$254</f>
        <v>9</v>
      </c>
      <c r="G75" s="41">
        <f>'Reference price sheet'!$C$254</f>
        <v>100</v>
      </c>
      <c r="H75" s="92">
        <f t="shared" si="40"/>
        <v>0.09</v>
      </c>
      <c r="I75" s="92">
        <f t="shared" si="41"/>
        <v>0.045</v>
      </c>
      <c r="J75" s="92">
        <f t="shared" si="42"/>
        <v>1.35</v>
      </c>
      <c r="K75" s="93">
        <f t="shared" si="43"/>
        <v>9</v>
      </c>
      <c r="L75" s="4"/>
      <c r="M75" s="4"/>
      <c r="N75" s="4"/>
      <c r="O75" s="4"/>
      <c r="P75" s="4"/>
    </row>
    <row r="76" ht="18.75" customHeight="1">
      <c r="A76" s="39"/>
      <c r="B76" s="39" t="s">
        <v>63</v>
      </c>
      <c r="C76" s="39">
        <v>2.0</v>
      </c>
      <c r="D76" s="39" t="s">
        <v>393</v>
      </c>
      <c r="E76" s="39">
        <f t="shared" si="44"/>
        <v>30</v>
      </c>
      <c r="F76" s="44">
        <f>'Reference price sheet'!$B$41</f>
        <v>2</v>
      </c>
      <c r="G76" s="45">
        <f>'Reference price sheet'!$C$41</f>
        <v>100</v>
      </c>
      <c r="H76" s="92">
        <f t="shared" si="40"/>
        <v>0.02</v>
      </c>
      <c r="I76" s="92">
        <f t="shared" si="41"/>
        <v>0.02</v>
      </c>
      <c r="J76" s="92">
        <f t="shared" si="42"/>
        <v>0.6</v>
      </c>
      <c r="K76" s="93">
        <f t="shared" si="43"/>
        <v>2</v>
      </c>
      <c r="L76" s="4"/>
      <c r="M76" s="4"/>
      <c r="N76" s="4"/>
      <c r="O76" s="4"/>
      <c r="P76" s="4"/>
    </row>
    <row r="77" ht="18.75" customHeight="1">
      <c r="A77" s="39"/>
      <c r="B77" s="39" t="s">
        <v>239</v>
      </c>
      <c r="C77" s="39">
        <v>2.0</v>
      </c>
      <c r="D77" s="39" t="s">
        <v>390</v>
      </c>
      <c r="E77" s="39">
        <f>$G$8*C77</f>
        <v>2</v>
      </c>
      <c r="F77" s="44">
        <f>'Reference price sheet'!$B$217</f>
        <v>0.5</v>
      </c>
      <c r="G77" s="45">
        <f>'Reference price sheet'!$C$217</f>
        <v>1</v>
      </c>
      <c r="H77" s="92">
        <f t="shared" si="40"/>
        <v>0.5</v>
      </c>
      <c r="I77" s="92">
        <f t="shared" si="41"/>
        <v>0.03333333333</v>
      </c>
      <c r="J77" s="92">
        <f t="shared" si="42"/>
        <v>1</v>
      </c>
      <c r="K77" s="93">
        <f t="shared" si="43"/>
        <v>1</v>
      </c>
      <c r="L77" s="4"/>
      <c r="M77" s="4"/>
      <c r="N77" s="4"/>
      <c r="O77" s="4"/>
      <c r="P77" s="4"/>
    </row>
    <row r="78" ht="18.75" customHeight="1">
      <c r="A78" s="146" t="s">
        <v>498</v>
      </c>
      <c r="B78" s="141" t="s">
        <v>910</v>
      </c>
      <c r="C78" s="141"/>
      <c r="D78" s="141"/>
      <c r="E78" s="141"/>
      <c r="F78" s="142"/>
      <c r="G78" s="147"/>
      <c r="H78" s="142"/>
      <c r="I78" s="142">
        <v>0.0</v>
      </c>
      <c r="J78" s="142">
        <v>0.0</v>
      </c>
      <c r="K78" s="142">
        <v>0.0</v>
      </c>
      <c r="L78" s="4"/>
      <c r="M78" s="4"/>
      <c r="N78" s="4"/>
      <c r="O78" s="4"/>
      <c r="P78" s="4"/>
    </row>
    <row r="79" ht="18.75" customHeight="1">
      <c r="A79" s="103"/>
      <c r="B79" s="103" t="s">
        <v>911</v>
      </c>
      <c r="C79" s="103">
        <v>1.0</v>
      </c>
      <c r="D79" s="103" t="s">
        <v>391</v>
      </c>
      <c r="E79" s="103">
        <f>$G$9*C79</f>
        <v>30</v>
      </c>
      <c r="F79" s="105">
        <f>'Reference price sheet'!$B$70</f>
        <v>8</v>
      </c>
      <c r="G79" s="106">
        <f>'Reference price sheet'!$C$70</f>
        <v>10</v>
      </c>
      <c r="H79" s="107">
        <f t="shared" ref="H79:H80" si="45">F79/G79</f>
        <v>0.8</v>
      </c>
      <c r="I79" s="107">
        <v>0.0</v>
      </c>
      <c r="J79" s="107">
        <v>0.0</v>
      </c>
      <c r="K79" s="107">
        <v>0.0</v>
      </c>
      <c r="L79" s="4"/>
      <c r="M79" s="4"/>
      <c r="N79" s="4"/>
      <c r="O79" s="4"/>
      <c r="P79" s="4"/>
    </row>
    <row r="80" ht="18.75" customHeight="1">
      <c r="A80" s="103"/>
      <c r="B80" s="103" t="s">
        <v>912</v>
      </c>
      <c r="C80" s="103">
        <v>2.0</v>
      </c>
      <c r="D80" s="103" t="s">
        <v>390</v>
      </c>
      <c r="E80" s="103">
        <f>$G$8*C80</f>
        <v>2</v>
      </c>
      <c r="F80" s="105">
        <f>'Reference price sheet'!$B$71</f>
        <v>17</v>
      </c>
      <c r="G80" s="106">
        <f>'Reference price sheet'!$C$71</f>
        <v>1</v>
      </c>
      <c r="H80" s="107">
        <f t="shared" si="45"/>
        <v>17</v>
      </c>
      <c r="I80" s="107">
        <v>0.0</v>
      </c>
      <c r="J80" s="107">
        <v>0.0</v>
      </c>
      <c r="K80" s="107">
        <v>0.0</v>
      </c>
      <c r="L80" s="4"/>
      <c r="M80" s="4"/>
      <c r="N80" s="4"/>
      <c r="O80" s="4"/>
      <c r="P80" s="4"/>
    </row>
    <row r="81" ht="22.5" customHeight="1">
      <c r="A81" s="97"/>
      <c r="B81" s="97"/>
      <c r="C81" s="97"/>
      <c r="D81" s="97"/>
      <c r="E81" s="97"/>
      <c r="F81" s="97"/>
      <c r="G81" s="97"/>
      <c r="H81" s="97" t="s">
        <v>484</v>
      </c>
      <c r="I81" s="98">
        <f t="shared" ref="I81:K81" si="46">SUM(I73:I80)</f>
        <v>0.4283333333</v>
      </c>
      <c r="J81" s="98">
        <f t="shared" si="46"/>
        <v>12.85</v>
      </c>
      <c r="K81" s="98">
        <f t="shared" si="46"/>
        <v>27.5</v>
      </c>
      <c r="L81" s="4"/>
      <c r="M81" s="4"/>
      <c r="N81" s="4"/>
      <c r="O81" s="4"/>
      <c r="P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C5:F5"/>
    <mergeCell ref="C6:F6"/>
    <mergeCell ref="H4:K6"/>
    <mergeCell ref="H7:K9"/>
    <mergeCell ref="C8:F8"/>
    <mergeCell ref="C9:F9"/>
    <mergeCell ref="C10:F10"/>
    <mergeCell ref="H10:K11"/>
    <mergeCell ref="C11:F11"/>
    <mergeCell ref="A12:K12"/>
    <mergeCell ref="A17:K17"/>
    <mergeCell ref="A26:K26"/>
    <mergeCell ref="A41:K41"/>
    <mergeCell ref="A57:K57"/>
    <mergeCell ref="A71:K71"/>
    <mergeCell ref="A1:K1"/>
    <mergeCell ref="A2:K2"/>
    <mergeCell ref="A3:B11"/>
    <mergeCell ref="C3:F3"/>
    <mergeCell ref="H3:K3"/>
    <mergeCell ref="C4:F4"/>
    <mergeCell ref="C7:F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67.38"/>
    <col customWidth="1" min="2" max="3" width="26.63"/>
    <col customWidth="1" min="4" max="23" width="14.38"/>
  </cols>
  <sheetData>
    <row r="1" ht="37.5" customHeight="1">
      <c r="A1" s="1"/>
      <c r="B1" s="2"/>
      <c r="C1" s="3"/>
      <c r="D1" s="4"/>
      <c r="E1" s="4"/>
      <c r="F1" s="4"/>
      <c r="G1" s="4"/>
      <c r="H1" s="4"/>
      <c r="I1" s="4"/>
      <c r="J1" s="19"/>
      <c r="K1" s="19"/>
    </row>
    <row r="2" ht="30.0" customHeight="1">
      <c r="A2" s="5" t="s">
        <v>22</v>
      </c>
      <c r="B2" s="2"/>
      <c r="C2" s="3"/>
      <c r="D2" s="4"/>
      <c r="E2" s="4"/>
      <c r="F2" s="4"/>
      <c r="G2" s="4"/>
      <c r="H2" s="4"/>
      <c r="I2" s="4"/>
      <c r="J2" s="19"/>
      <c r="K2" s="19"/>
    </row>
    <row r="3" ht="21.0" customHeight="1">
      <c r="A3" s="20" t="s">
        <v>23</v>
      </c>
      <c r="B3" s="2"/>
      <c r="C3" s="3"/>
      <c r="D3" s="4"/>
      <c r="E3" s="4"/>
      <c r="F3" s="4"/>
      <c r="G3" s="4"/>
      <c r="H3" s="4"/>
      <c r="I3" s="4"/>
      <c r="J3" s="19"/>
      <c r="K3" s="19"/>
    </row>
    <row r="4" ht="15.75" customHeight="1">
      <c r="A4" s="21" t="s">
        <v>24</v>
      </c>
      <c r="B4" s="22" t="s">
        <v>25</v>
      </c>
      <c r="C4" s="23" t="s">
        <v>26</v>
      </c>
      <c r="D4" s="4"/>
      <c r="E4" s="4"/>
      <c r="F4" s="4"/>
      <c r="G4" s="4"/>
      <c r="H4" s="4"/>
      <c r="I4" s="4"/>
      <c r="J4" s="19"/>
      <c r="K4" s="19"/>
      <c r="L4" s="4"/>
      <c r="M4" s="4"/>
      <c r="N4" s="4"/>
      <c r="O4" s="4"/>
      <c r="P4" s="4"/>
      <c r="Q4" s="4"/>
      <c r="R4" s="4"/>
      <c r="S4" s="4"/>
      <c r="T4" s="4"/>
      <c r="U4" s="4"/>
      <c r="V4" s="4"/>
      <c r="W4" s="4"/>
    </row>
    <row r="5" ht="15.75" customHeight="1">
      <c r="A5" s="24" t="s">
        <v>27</v>
      </c>
      <c r="B5" s="25">
        <v>60.0</v>
      </c>
      <c r="C5" s="24">
        <v>1.0</v>
      </c>
      <c r="D5" s="4"/>
      <c r="E5" s="4"/>
      <c r="F5" s="4"/>
      <c r="G5" s="4"/>
      <c r="H5" s="4"/>
      <c r="I5" s="4"/>
      <c r="J5" s="19"/>
      <c r="K5" s="19"/>
    </row>
    <row r="6" ht="15.75" customHeight="1">
      <c r="A6" s="24" t="s">
        <v>28</v>
      </c>
      <c r="B6" s="25">
        <v>1.0</v>
      </c>
      <c r="C6" s="24">
        <v>6.0</v>
      </c>
      <c r="D6" s="4"/>
      <c r="E6" s="4"/>
      <c r="F6" s="4"/>
      <c r="G6" s="4"/>
      <c r="H6" s="4"/>
      <c r="I6" s="4"/>
      <c r="J6" s="19"/>
      <c r="K6" s="19"/>
    </row>
    <row r="7" ht="15.75" customHeight="1">
      <c r="A7" s="24" t="s">
        <v>29</v>
      </c>
      <c r="B7" s="25">
        <v>1.5</v>
      </c>
      <c r="C7" s="24">
        <v>1.0</v>
      </c>
      <c r="D7" s="4"/>
      <c r="E7" s="4"/>
      <c r="F7" s="4"/>
      <c r="G7" s="4"/>
      <c r="H7" s="4"/>
      <c r="I7" s="4"/>
      <c r="J7" s="19"/>
      <c r="K7" s="19"/>
    </row>
    <row r="8" ht="15.75" customHeight="1">
      <c r="A8" s="24" t="s">
        <v>30</v>
      </c>
      <c r="B8" s="25">
        <v>1.5</v>
      </c>
      <c r="C8" s="24">
        <v>1.0</v>
      </c>
      <c r="D8" s="4"/>
      <c r="E8" s="4"/>
      <c r="F8" s="4"/>
      <c r="G8" s="4"/>
      <c r="H8" s="4"/>
      <c r="I8" s="4"/>
      <c r="J8" s="19"/>
      <c r="K8" s="19"/>
    </row>
    <row r="9" ht="15.75" customHeight="1">
      <c r="A9" s="24" t="s">
        <v>31</v>
      </c>
      <c r="B9" s="25">
        <v>4.0</v>
      </c>
      <c r="C9" s="24">
        <v>100.0</v>
      </c>
      <c r="D9" s="4"/>
      <c r="E9" s="4"/>
      <c r="F9" s="4"/>
      <c r="G9" s="4"/>
      <c r="H9" s="4"/>
      <c r="I9" s="4"/>
      <c r="J9" s="19"/>
      <c r="K9" s="19"/>
    </row>
    <row r="10" ht="15.75" customHeight="1">
      <c r="A10" s="24" t="s">
        <v>32</v>
      </c>
      <c r="B10" s="25">
        <v>4.0</v>
      </c>
      <c r="C10" s="24">
        <v>50.0</v>
      </c>
      <c r="D10" s="4"/>
      <c r="E10" s="4"/>
      <c r="F10" s="4"/>
      <c r="G10" s="4"/>
      <c r="H10" s="4"/>
      <c r="I10" s="4"/>
      <c r="J10" s="19"/>
      <c r="K10" s="19"/>
    </row>
    <row r="11" ht="15.75" customHeight="1">
      <c r="A11" s="24" t="s">
        <v>33</v>
      </c>
      <c r="B11" s="25">
        <v>0.15</v>
      </c>
      <c r="C11" s="24">
        <v>1.0</v>
      </c>
      <c r="D11" s="4"/>
      <c r="E11" s="4"/>
      <c r="F11" s="4"/>
      <c r="G11" s="4"/>
      <c r="H11" s="4"/>
      <c r="I11" s="4"/>
      <c r="J11" s="19"/>
      <c r="K11" s="19"/>
    </row>
    <row r="12" ht="15.75" customHeight="1">
      <c r="A12" s="24" t="s">
        <v>34</v>
      </c>
      <c r="B12" s="25">
        <v>0.7</v>
      </c>
      <c r="C12" s="24">
        <v>1.0</v>
      </c>
      <c r="D12" s="4"/>
      <c r="E12" s="4"/>
      <c r="F12" s="4"/>
      <c r="G12" s="4"/>
      <c r="H12" s="4"/>
      <c r="I12" s="4"/>
      <c r="J12" s="19"/>
      <c r="K12" s="19"/>
    </row>
    <row r="13" ht="15.75" customHeight="1">
      <c r="A13" s="24" t="s">
        <v>35</v>
      </c>
      <c r="B13" s="25">
        <v>0.18</v>
      </c>
      <c r="C13" s="24">
        <v>1.0</v>
      </c>
      <c r="D13" s="4"/>
      <c r="E13" s="4"/>
      <c r="F13" s="4"/>
      <c r="G13" s="4"/>
      <c r="H13" s="4"/>
      <c r="I13" s="4"/>
      <c r="J13" s="19"/>
      <c r="K13" s="19"/>
    </row>
    <row r="14" ht="15.75" customHeight="1">
      <c r="A14" s="26" t="s">
        <v>36</v>
      </c>
      <c r="B14" s="25">
        <v>10.0</v>
      </c>
      <c r="C14" s="24">
        <v>1.0</v>
      </c>
      <c r="D14" s="4"/>
      <c r="E14" s="4"/>
      <c r="F14" s="4"/>
      <c r="G14" s="4"/>
      <c r="H14" s="4"/>
      <c r="I14" s="4"/>
      <c r="J14" s="19"/>
      <c r="K14" s="19"/>
    </row>
    <row r="15" ht="15.75" customHeight="1">
      <c r="A15" s="26" t="s">
        <v>37</v>
      </c>
      <c r="B15" s="25">
        <v>13.0</v>
      </c>
      <c r="C15" s="24">
        <v>1.0</v>
      </c>
      <c r="D15" s="4"/>
      <c r="E15" s="4"/>
      <c r="F15" s="4"/>
      <c r="G15" s="4"/>
      <c r="H15" s="4"/>
      <c r="I15" s="4"/>
      <c r="J15" s="19"/>
      <c r="K15" s="19"/>
    </row>
    <row r="16" ht="15.75" customHeight="1">
      <c r="A16" s="24" t="s">
        <v>38</v>
      </c>
      <c r="B16" s="25">
        <v>3.5</v>
      </c>
      <c r="C16" s="24">
        <v>1000.0</v>
      </c>
      <c r="D16" s="4"/>
      <c r="E16" s="4"/>
      <c r="F16" s="4"/>
      <c r="G16" s="4"/>
      <c r="H16" s="4"/>
      <c r="I16" s="4"/>
      <c r="J16" s="19"/>
      <c r="K16" s="19"/>
    </row>
    <row r="17" ht="15.75" customHeight="1">
      <c r="A17" s="24" t="s">
        <v>39</v>
      </c>
      <c r="B17" s="25">
        <v>1.5</v>
      </c>
      <c r="C17" s="24">
        <v>1.0</v>
      </c>
      <c r="D17" s="4"/>
      <c r="E17" s="4"/>
      <c r="F17" s="4"/>
      <c r="G17" s="4"/>
      <c r="H17" s="4"/>
      <c r="I17" s="4"/>
      <c r="J17" s="19"/>
      <c r="K17" s="19"/>
    </row>
    <row r="18" ht="15.75" customHeight="1">
      <c r="A18" s="24" t="s">
        <v>40</v>
      </c>
      <c r="B18" s="25">
        <v>0.5</v>
      </c>
      <c r="C18" s="24">
        <v>10.0</v>
      </c>
      <c r="D18" s="4"/>
      <c r="E18" s="4"/>
      <c r="F18" s="4"/>
      <c r="G18" s="4"/>
      <c r="H18" s="4"/>
      <c r="I18" s="4"/>
      <c r="J18" s="19"/>
      <c r="K18" s="19"/>
    </row>
    <row r="19" ht="15.75" customHeight="1">
      <c r="A19" s="24" t="s">
        <v>41</v>
      </c>
      <c r="B19" s="25">
        <v>0.45</v>
      </c>
      <c r="C19" s="24">
        <v>1.0</v>
      </c>
      <c r="D19" s="4"/>
      <c r="E19" s="4"/>
      <c r="F19" s="4"/>
      <c r="G19" s="4"/>
      <c r="H19" s="4"/>
      <c r="I19" s="4"/>
      <c r="J19" s="19"/>
      <c r="K19" s="19"/>
    </row>
    <row r="20" ht="15.75" customHeight="1">
      <c r="A20" s="24" t="s">
        <v>42</v>
      </c>
      <c r="B20" s="25">
        <v>3.2</v>
      </c>
      <c r="C20" s="24">
        <v>1.0</v>
      </c>
      <c r="D20" s="4"/>
      <c r="E20" s="4"/>
      <c r="F20" s="4"/>
      <c r="G20" s="4"/>
      <c r="H20" s="4"/>
      <c r="I20" s="4"/>
      <c r="J20" s="19"/>
      <c r="K20" s="19"/>
    </row>
    <row r="21" ht="15.75" customHeight="1">
      <c r="A21" s="24" t="s">
        <v>43</v>
      </c>
      <c r="B21" s="25">
        <v>0.4</v>
      </c>
      <c r="C21" s="24">
        <v>1.0</v>
      </c>
      <c r="D21" s="4"/>
      <c r="E21" s="4"/>
      <c r="F21" s="4"/>
      <c r="G21" s="4"/>
      <c r="H21" s="4"/>
      <c r="I21" s="4"/>
      <c r="J21" s="19"/>
      <c r="K21" s="19"/>
    </row>
    <row r="22" ht="15.75" customHeight="1">
      <c r="A22" s="24" t="s">
        <v>44</v>
      </c>
      <c r="B22" s="25">
        <v>0.3</v>
      </c>
      <c r="C22" s="24">
        <v>1.0</v>
      </c>
      <c r="D22" s="4"/>
      <c r="E22" s="4"/>
      <c r="F22" s="4"/>
      <c r="G22" s="4"/>
      <c r="H22" s="4"/>
      <c r="I22" s="4"/>
      <c r="J22" s="19"/>
      <c r="K22" s="19"/>
    </row>
    <row r="23" ht="15.75" customHeight="1">
      <c r="A23" s="24" t="s">
        <v>45</v>
      </c>
      <c r="B23" s="25">
        <v>0.45</v>
      </c>
      <c r="C23" s="24">
        <v>1.0</v>
      </c>
      <c r="D23" s="4"/>
      <c r="E23" s="4"/>
      <c r="F23" s="4"/>
      <c r="G23" s="4"/>
      <c r="H23" s="4"/>
      <c r="I23" s="4"/>
      <c r="J23" s="19"/>
      <c r="K23" s="19"/>
    </row>
    <row r="24" ht="15.75" customHeight="1">
      <c r="A24" s="24" t="s">
        <v>46</v>
      </c>
      <c r="B24" s="25">
        <v>0.45</v>
      </c>
      <c r="C24" s="24">
        <v>1.0</v>
      </c>
      <c r="D24" s="4"/>
      <c r="E24" s="4"/>
      <c r="F24" s="4"/>
      <c r="G24" s="4"/>
      <c r="H24" s="4"/>
      <c r="I24" s="4"/>
      <c r="J24" s="19"/>
      <c r="K24" s="19"/>
    </row>
    <row r="25" ht="15.75" customHeight="1">
      <c r="A25" s="24" t="s">
        <v>47</v>
      </c>
      <c r="B25" s="25">
        <v>0.15</v>
      </c>
      <c r="C25" s="24">
        <v>1.0</v>
      </c>
      <c r="D25" s="4"/>
      <c r="E25" s="4"/>
      <c r="F25" s="4"/>
      <c r="G25" s="4"/>
      <c r="H25" s="4"/>
      <c r="I25" s="4"/>
      <c r="J25" s="19"/>
      <c r="K25" s="19"/>
    </row>
    <row r="26" ht="15.75" customHeight="1">
      <c r="A26" s="24" t="s">
        <v>48</v>
      </c>
      <c r="B26" s="25">
        <v>1.5</v>
      </c>
      <c r="C26" s="24">
        <v>1.0</v>
      </c>
      <c r="D26" s="4"/>
      <c r="E26" s="4"/>
      <c r="F26" s="4"/>
      <c r="G26" s="4"/>
      <c r="H26" s="4"/>
      <c r="I26" s="4"/>
      <c r="J26" s="19"/>
      <c r="K26" s="19"/>
    </row>
    <row r="27" ht="15.75" customHeight="1">
      <c r="A27" s="24" t="s">
        <v>49</v>
      </c>
      <c r="B27" s="25">
        <v>30.0</v>
      </c>
      <c r="C27" s="24">
        <v>1.0</v>
      </c>
      <c r="D27" s="4"/>
      <c r="E27" s="4"/>
      <c r="F27" s="4"/>
      <c r="G27" s="4"/>
      <c r="H27" s="4"/>
      <c r="I27" s="4"/>
      <c r="J27" s="19"/>
      <c r="K27" s="19"/>
    </row>
    <row r="28" ht="15.75" customHeight="1">
      <c r="A28" s="27" t="s">
        <v>50</v>
      </c>
      <c r="B28" s="25">
        <v>2.5</v>
      </c>
      <c r="C28" s="24">
        <v>1.0</v>
      </c>
      <c r="D28" s="4"/>
      <c r="E28" s="4"/>
      <c r="F28" s="4"/>
      <c r="G28" s="4"/>
      <c r="H28" s="4"/>
      <c r="I28" s="4"/>
      <c r="J28" s="19"/>
      <c r="K28" s="19"/>
    </row>
    <row r="29" ht="15.75" customHeight="1">
      <c r="A29" s="24" t="s">
        <v>51</v>
      </c>
      <c r="B29" s="25">
        <v>0.65</v>
      </c>
      <c r="C29" s="24">
        <v>1.0</v>
      </c>
      <c r="D29" s="4"/>
      <c r="E29" s="4"/>
      <c r="F29" s="4"/>
      <c r="G29" s="4"/>
      <c r="H29" s="4"/>
      <c r="I29" s="4"/>
      <c r="J29" s="19"/>
      <c r="K29" s="19"/>
    </row>
    <row r="30" ht="15.75" customHeight="1">
      <c r="A30" s="24" t="s">
        <v>52</v>
      </c>
      <c r="B30" s="25">
        <v>0.5</v>
      </c>
      <c r="C30" s="24">
        <v>1.0</v>
      </c>
      <c r="D30" s="4"/>
      <c r="E30" s="4"/>
      <c r="F30" s="4"/>
      <c r="G30" s="4"/>
      <c r="H30" s="4"/>
      <c r="I30" s="4"/>
      <c r="J30" s="19"/>
      <c r="K30" s="19"/>
    </row>
    <row r="31" ht="15.75" customHeight="1">
      <c r="A31" s="24" t="s">
        <v>53</v>
      </c>
      <c r="B31" s="25">
        <v>15.0</v>
      </c>
      <c r="C31" s="24">
        <v>500.0</v>
      </c>
      <c r="D31" s="4"/>
      <c r="E31" s="4"/>
      <c r="F31" s="4"/>
      <c r="G31" s="4"/>
      <c r="H31" s="4"/>
      <c r="I31" s="4"/>
      <c r="J31" s="19"/>
      <c r="K31" s="19"/>
    </row>
    <row r="32" ht="15.75" customHeight="1">
      <c r="A32" s="24" t="s">
        <v>54</v>
      </c>
      <c r="B32" s="25">
        <v>0.8</v>
      </c>
      <c r="C32" s="24">
        <v>10.0</v>
      </c>
      <c r="D32" s="4"/>
      <c r="E32" s="4"/>
      <c r="F32" s="4"/>
      <c r="G32" s="4"/>
      <c r="H32" s="4"/>
      <c r="I32" s="4"/>
      <c r="J32" s="19"/>
      <c r="K32" s="19"/>
    </row>
    <row r="33" ht="15.75" customHeight="1">
      <c r="A33" s="24" t="s">
        <v>55</v>
      </c>
      <c r="B33" s="25">
        <v>1.4</v>
      </c>
      <c r="C33" s="24">
        <v>1.0</v>
      </c>
      <c r="D33" s="4"/>
      <c r="E33" s="4"/>
      <c r="F33" s="4"/>
      <c r="G33" s="4"/>
      <c r="H33" s="4"/>
      <c r="I33" s="4"/>
      <c r="J33" s="19"/>
      <c r="K33" s="19"/>
    </row>
    <row r="34" ht="15.75" customHeight="1">
      <c r="A34" s="24" t="s">
        <v>56</v>
      </c>
      <c r="B34" s="25">
        <v>10.0</v>
      </c>
      <c r="C34" s="24">
        <v>4.0</v>
      </c>
      <c r="D34" s="4"/>
      <c r="E34" s="4"/>
      <c r="F34" s="4"/>
      <c r="G34" s="4"/>
      <c r="H34" s="4"/>
      <c r="I34" s="4"/>
      <c r="J34" s="19"/>
      <c r="K34" s="19"/>
    </row>
    <row r="35" ht="15.75" customHeight="1">
      <c r="A35" s="24" t="s">
        <v>57</v>
      </c>
      <c r="B35" s="25">
        <v>0.8</v>
      </c>
      <c r="C35" s="24">
        <v>50.0</v>
      </c>
      <c r="D35" s="4"/>
      <c r="E35" s="4"/>
      <c r="F35" s="4"/>
      <c r="G35" s="4"/>
      <c r="H35" s="4"/>
      <c r="I35" s="4"/>
      <c r="J35" s="19"/>
      <c r="K35" s="19"/>
    </row>
    <row r="36" ht="15.75" customHeight="1">
      <c r="A36" s="24" t="s">
        <v>58</v>
      </c>
      <c r="B36" s="25">
        <v>12.0</v>
      </c>
      <c r="C36" s="24">
        <v>30.0</v>
      </c>
      <c r="D36" s="4"/>
      <c r="E36" s="4"/>
      <c r="F36" s="4"/>
      <c r="G36" s="4"/>
      <c r="H36" s="4"/>
      <c r="I36" s="4"/>
      <c r="J36" s="19"/>
      <c r="K36" s="19"/>
    </row>
    <row r="37" ht="15.75" customHeight="1">
      <c r="A37" s="27" t="s">
        <v>59</v>
      </c>
      <c r="B37" s="25">
        <v>50.0</v>
      </c>
      <c r="C37" s="24">
        <v>1.0</v>
      </c>
      <c r="D37" s="4"/>
      <c r="E37" s="4"/>
      <c r="F37" s="4"/>
      <c r="G37" s="4"/>
      <c r="H37" s="4"/>
      <c r="I37" s="4"/>
      <c r="J37" s="19"/>
      <c r="K37" s="19"/>
    </row>
    <row r="38" ht="15.75" customHeight="1">
      <c r="A38" s="24" t="s">
        <v>60</v>
      </c>
      <c r="B38" s="25">
        <v>4.5</v>
      </c>
      <c r="C38" s="24">
        <v>100.0</v>
      </c>
      <c r="D38" s="4"/>
      <c r="E38" s="4"/>
      <c r="F38" s="4"/>
      <c r="G38" s="4"/>
      <c r="H38" s="4"/>
      <c r="I38" s="4"/>
      <c r="J38" s="19"/>
      <c r="K38" s="19"/>
    </row>
    <row r="39" ht="15.75" customHeight="1">
      <c r="A39" s="24" t="s">
        <v>61</v>
      </c>
      <c r="B39" s="25">
        <v>4.25</v>
      </c>
      <c r="C39" s="24">
        <v>100.0</v>
      </c>
      <c r="D39" s="4"/>
      <c r="E39" s="4"/>
      <c r="F39" s="4"/>
      <c r="G39" s="4"/>
      <c r="H39" s="4"/>
      <c r="I39" s="4"/>
      <c r="J39" s="19"/>
      <c r="K39" s="19"/>
    </row>
    <row r="40" ht="15.75" customHeight="1">
      <c r="A40" s="24" t="s">
        <v>62</v>
      </c>
      <c r="B40" s="25">
        <v>4.0</v>
      </c>
      <c r="C40" s="24">
        <v>200.0</v>
      </c>
      <c r="D40" s="4"/>
      <c r="E40" s="4"/>
      <c r="F40" s="4"/>
      <c r="G40" s="4"/>
      <c r="H40" s="4"/>
      <c r="I40" s="4"/>
      <c r="J40" s="19"/>
      <c r="K40" s="19"/>
    </row>
    <row r="41" ht="15.75" customHeight="1">
      <c r="A41" s="24" t="s">
        <v>63</v>
      </c>
      <c r="B41" s="25">
        <v>2.0</v>
      </c>
      <c r="C41" s="24">
        <v>100.0</v>
      </c>
      <c r="D41" s="4"/>
      <c r="E41" s="4"/>
      <c r="F41" s="4"/>
      <c r="G41" s="4"/>
      <c r="H41" s="4"/>
      <c r="I41" s="4"/>
      <c r="J41" s="19"/>
      <c r="K41" s="19"/>
    </row>
    <row r="42" ht="15.75" customHeight="1">
      <c r="A42" s="24" t="s">
        <v>64</v>
      </c>
      <c r="B42" s="25">
        <v>4.0</v>
      </c>
      <c r="C42" s="24">
        <v>250.0</v>
      </c>
      <c r="D42" s="4"/>
      <c r="E42" s="4"/>
      <c r="F42" s="4"/>
      <c r="G42" s="4"/>
      <c r="H42" s="4"/>
      <c r="I42" s="4"/>
      <c r="J42" s="19"/>
      <c r="K42" s="19"/>
    </row>
    <row r="43" ht="15.75" customHeight="1">
      <c r="A43" s="24" t="s">
        <v>65</v>
      </c>
      <c r="B43" s="25">
        <v>5.0</v>
      </c>
      <c r="C43" s="24">
        <v>100.0</v>
      </c>
      <c r="D43" s="4"/>
      <c r="E43" s="4"/>
      <c r="F43" s="4"/>
      <c r="G43" s="4"/>
      <c r="H43" s="4"/>
      <c r="I43" s="4"/>
      <c r="J43" s="19"/>
      <c r="K43" s="19"/>
    </row>
    <row r="44" ht="15.75" customHeight="1">
      <c r="A44" s="24" t="s">
        <v>66</v>
      </c>
      <c r="B44" s="25">
        <v>7.0</v>
      </c>
      <c r="C44" s="24">
        <v>30.0</v>
      </c>
      <c r="D44" s="4"/>
      <c r="E44" s="4"/>
      <c r="F44" s="4"/>
      <c r="G44" s="4"/>
      <c r="H44" s="4"/>
      <c r="I44" s="4"/>
      <c r="J44" s="19"/>
      <c r="K44" s="19"/>
    </row>
    <row r="45" ht="15.75" customHeight="1">
      <c r="A45" s="24" t="s">
        <v>67</v>
      </c>
      <c r="B45" s="25">
        <v>0.05</v>
      </c>
      <c r="C45" s="24">
        <v>1.0</v>
      </c>
      <c r="D45" s="4"/>
      <c r="E45" s="4"/>
      <c r="F45" s="4"/>
      <c r="G45" s="4"/>
      <c r="H45" s="4"/>
      <c r="I45" s="4"/>
      <c r="J45" s="19"/>
      <c r="K45" s="19"/>
    </row>
    <row r="46" ht="15.75" customHeight="1">
      <c r="A46" s="24" t="s">
        <v>68</v>
      </c>
      <c r="B46" s="25">
        <v>1.0</v>
      </c>
      <c r="C46" s="24">
        <v>1.0</v>
      </c>
      <c r="D46" s="4"/>
      <c r="E46" s="4"/>
      <c r="F46" s="4"/>
      <c r="G46" s="4"/>
      <c r="H46" s="4"/>
      <c r="I46" s="4"/>
      <c r="J46" s="19"/>
      <c r="K46" s="19"/>
    </row>
    <row r="47" ht="15.75" customHeight="1">
      <c r="A47" s="24" t="s">
        <v>69</v>
      </c>
      <c r="B47" s="25">
        <v>0.7</v>
      </c>
      <c r="C47" s="24">
        <v>12.0</v>
      </c>
      <c r="D47" s="4"/>
      <c r="E47" s="4"/>
      <c r="F47" s="4"/>
      <c r="G47" s="4"/>
      <c r="H47" s="4"/>
      <c r="I47" s="4"/>
      <c r="J47" s="19"/>
      <c r="K47" s="19"/>
    </row>
    <row r="48" ht="15.75" customHeight="1">
      <c r="A48" s="24" t="s">
        <v>70</v>
      </c>
      <c r="B48" s="25">
        <v>1.5</v>
      </c>
      <c r="C48" s="24">
        <v>1.0</v>
      </c>
      <c r="D48" s="4"/>
      <c r="E48" s="4"/>
      <c r="F48" s="4"/>
      <c r="G48" s="4"/>
      <c r="H48" s="4"/>
      <c r="I48" s="4"/>
      <c r="J48" s="19"/>
      <c r="K48" s="19"/>
    </row>
    <row r="49" ht="15.75" customHeight="1">
      <c r="A49" s="24" t="s">
        <v>71</v>
      </c>
      <c r="B49" s="25">
        <v>0.75</v>
      </c>
      <c r="C49" s="24">
        <v>15.0</v>
      </c>
      <c r="D49" s="4"/>
      <c r="E49" s="4"/>
      <c r="F49" s="4"/>
      <c r="G49" s="4"/>
      <c r="H49" s="4"/>
      <c r="I49" s="4"/>
      <c r="J49" s="19"/>
      <c r="K49" s="19"/>
    </row>
    <row r="50" ht="15.75" customHeight="1">
      <c r="A50" s="24" t="s">
        <v>72</v>
      </c>
      <c r="B50" s="25">
        <v>0.5</v>
      </c>
      <c r="C50" s="24">
        <v>1.0</v>
      </c>
      <c r="D50" s="4"/>
      <c r="E50" s="4"/>
      <c r="F50" s="4"/>
      <c r="G50" s="4"/>
      <c r="H50" s="4"/>
      <c r="I50" s="4"/>
      <c r="J50" s="19"/>
      <c r="K50" s="19"/>
    </row>
    <row r="51" ht="15.75" customHeight="1">
      <c r="A51" s="24" t="s">
        <v>73</v>
      </c>
      <c r="B51" s="25">
        <v>5.5</v>
      </c>
      <c r="C51" s="24">
        <v>1.0</v>
      </c>
      <c r="D51" s="4"/>
      <c r="E51" s="4"/>
      <c r="F51" s="4"/>
      <c r="G51" s="4"/>
      <c r="H51" s="4"/>
      <c r="I51" s="4"/>
      <c r="J51" s="19"/>
      <c r="K51" s="19"/>
    </row>
    <row r="52" ht="15.75" customHeight="1">
      <c r="A52" s="24" t="s">
        <v>74</v>
      </c>
      <c r="B52" s="25">
        <v>5.5</v>
      </c>
      <c r="C52" s="24">
        <v>1.0</v>
      </c>
      <c r="D52" s="4"/>
      <c r="E52" s="4"/>
      <c r="F52" s="4"/>
      <c r="G52" s="4"/>
      <c r="H52" s="4"/>
      <c r="I52" s="4"/>
      <c r="J52" s="19"/>
      <c r="K52" s="19"/>
    </row>
    <row r="53" ht="15.75" customHeight="1">
      <c r="A53" s="24" t="s">
        <v>75</v>
      </c>
      <c r="B53" s="25">
        <v>5.5</v>
      </c>
      <c r="C53" s="24">
        <v>1.0</v>
      </c>
      <c r="D53" s="4"/>
      <c r="E53" s="4"/>
      <c r="F53" s="4"/>
      <c r="G53" s="4"/>
      <c r="H53" s="4"/>
      <c r="I53" s="4"/>
      <c r="J53" s="19"/>
      <c r="K53" s="19"/>
    </row>
    <row r="54" ht="15.75" customHeight="1">
      <c r="A54" s="24" t="s">
        <v>76</v>
      </c>
      <c r="B54" s="25">
        <v>0.28</v>
      </c>
      <c r="C54" s="24">
        <v>1.0</v>
      </c>
      <c r="D54" s="4"/>
      <c r="E54" s="4"/>
      <c r="F54" s="4"/>
      <c r="G54" s="4"/>
      <c r="H54" s="4"/>
      <c r="I54" s="4"/>
      <c r="J54" s="19"/>
      <c r="K54" s="19"/>
    </row>
    <row r="55" ht="15.75" customHeight="1">
      <c r="A55" s="24" t="s">
        <v>77</v>
      </c>
      <c r="B55" s="25">
        <v>4.0</v>
      </c>
      <c r="C55" s="24">
        <v>1.0</v>
      </c>
      <c r="D55" s="4"/>
      <c r="E55" s="4"/>
      <c r="F55" s="4"/>
      <c r="G55" s="4"/>
      <c r="H55" s="4"/>
      <c r="I55" s="4"/>
      <c r="J55" s="19"/>
      <c r="K55" s="19"/>
    </row>
    <row r="56" ht="15.75" customHeight="1">
      <c r="A56" s="24" t="s">
        <v>78</v>
      </c>
      <c r="B56" s="25">
        <v>4.0</v>
      </c>
      <c r="C56" s="24">
        <v>1.0</v>
      </c>
      <c r="D56" s="4"/>
      <c r="E56" s="4"/>
      <c r="F56" s="4"/>
      <c r="G56" s="4"/>
      <c r="H56" s="4"/>
      <c r="I56" s="4"/>
      <c r="J56" s="19"/>
      <c r="K56" s="19"/>
    </row>
    <row r="57" ht="15.75" customHeight="1">
      <c r="A57" s="24" t="s">
        <v>79</v>
      </c>
      <c r="B57" s="25">
        <v>4.0</v>
      </c>
      <c r="C57" s="24">
        <v>1.0</v>
      </c>
      <c r="D57" s="4"/>
      <c r="E57" s="4"/>
      <c r="F57" s="4"/>
      <c r="G57" s="4"/>
      <c r="H57" s="4"/>
      <c r="I57" s="4"/>
      <c r="J57" s="19"/>
      <c r="K57" s="19"/>
    </row>
    <row r="58" ht="15.75" customHeight="1">
      <c r="A58" s="24" t="s">
        <v>80</v>
      </c>
      <c r="B58" s="25">
        <v>4.0</v>
      </c>
      <c r="C58" s="24">
        <v>1.0</v>
      </c>
      <c r="D58" s="4"/>
      <c r="E58" s="4"/>
      <c r="F58" s="4"/>
      <c r="G58" s="4"/>
      <c r="H58" s="4"/>
      <c r="I58" s="4"/>
      <c r="J58" s="19"/>
      <c r="K58" s="19"/>
    </row>
    <row r="59" ht="15.75" customHeight="1">
      <c r="A59" s="24" t="s">
        <v>81</v>
      </c>
      <c r="B59" s="25">
        <v>4.0</v>
      </c>
      <c r="C59" s="24">
        <v>1.0</v>
      </c>
      <c r="D59" s="4"/>
      <c r="E59" s="4"/>
      <c r="F59" s="4"/>
      <c r="G59" s="4"/>
      <c r="H59" s="4"/>
      <c r="I59" s="4"/>
      <c r="J59" s="19"/>
      <c r="K59" s="19"/>
    </row>
    <row r="60" ht="15.75" customHeight="1">
      <c r="A60" s="24" t="s">
        <v>82</v>
      </c>
      <c r="B60" s="25">
        <v>4.0</v>
      </c>
      <c r="C60" s="24">
        <v>1.0</v>
      </c>
      <c r="D60" s="4"/>
      <c r="E60" s="4"/>
      <c r="F60" s="4"/>
      <c r="G60" s="4"/>
      <c r="H60" s="4"/>
      <c r="I60" s="4"/>
      <c r="J60" s="19"/>
      <c r="K60" s="19"/>
    </row>
    <row r="61" ht="15.75" customHeight="1">
      <c r="A61" s="24" t="s">
        <v>83</v>
      </c>
      <c r="B61" s="25">
        <v>4.0</v>
      </c>
      <c r="C61" s="24">
        <v>1.0</v>
      </c>
      <c r="D61" s="4"/>
      <c r="E61" s="4"/>
      <c r="F61" s="4"/>
      <c r="G61" s="4"/>
      <c r="H61" s="4"/>
      <c r="I61" s="4"/>
      <c r="J61" s="19"/>
      <c r="K61" s="19"/>
    </row>
    <row r="62" ht="15.75" customHeight="1">
      <c r="A62" s="24" t="s">
        <v>84</v>
      </c>
      <c r="B62" s="25">
        <v>250.0</v>
      </c>
      <c r="C62" s="24">
        <v>1.0</v>
      </c>
      <c r="D62" s="4"/>
      <c r="E62" s="4"/>
      <c r="F62" s="4"/>
      <c r="G62" s="4"/>
      <c r="H62" s="4"/>
      <c r="I62" s="4"/>
      <c r="J62" s="19"/>
      <c r="K62" s="19"/>
    </row>
    <row r="63" ht="15.75" customHeight="1">
      <c r="A63" s="24" t="s">
        <v>85</v>
      </c>
      <c r="B63" s="25">
        <v>0.75</v>
      </c>
      <c r="C63" s="24">
        <v>1.0</v>
      </c>
      <c r="D63" s="4"/>
      <c r="E63" s="4"/>
      <c r="F63" s="4"/>
      <c r="G63" s="4"/>
      <c r="H63" s="4"/>
      <c r="I63" s="4"/>
      <c r="J63" s="19"/>
      <c r="K63" s="19"/>
    </row>
    <row r="64" ht="15.75" customHeight="1">
      <c r="A64" s="24" t="s">
        <v>86</v>
      </c>
      <c r="B64" s="25">
        <v>15.0</v>
      </c>
      <c r="C64" s="24">
        <v>1.0</v>
      </c>
      <c r="D64" s="4"/>
      <c r="E64" s="4"/>
      <c r="F64" s="4"/>
      <c r="G64" s="4"/>
      <c r="H64" s="4"/>
      <c r="I64" s="4"/>
      <c r="J64" s="19"/>
      <c r="K64" s="19"/>
    </row>
    <row r="65" ht="15.75" customHeight="1">
      <c r="A65" s="28" t="s">
        <v>87</v>
      </c>
      <c r="B65" s="25">
        <v>5.0</v>
      </c>
      <c r="C65" s="24">
        <v>1.0</v>
      </c>
      <c r="D65" s="4"/>
      <c r="E65" s="4"/>
      <c r="F65" s="4"/>
      <c r="G65" s="4"/>
      <c r="H65" s="4"/>
      <c r="I65" s="4"/>
      <c r="J65" s="19"/>
      <c r="K65" s="19"/>
    </row>
    <row r="66" ht="15.75" customHeight="1">
      <c r="A66" s="24" t="s">
        <v>88</v>
      </c>
      <c r="B66" s="25">
        <v>3.0</v>
      </c>
      <c r="C66" s="24">
        <v>1.0</v>
      </c>
      <c r="D66" s="4"/>
      <c r="E66" s="4"/>
      <c r="F66" s="4"/>
      <c r="G66" s="4"/>
      <c r="H66" s="4"/>
      <c r="I66" s="4"/>
      <c r="J66" s="19"/>
      <c r="K66" s="19"/>
    </row>
    <row r="67" ht="15.75" customHeight="1">
      <c r="A67" s="24" t="s">
        <v>89</v>
      </c>
      <c r="B67" s="25">
        <v>4.0</v>
      </c>
      <c r="C67" s="24">
        <v>1.0</v>
      </c>
      <c r="D67" s="4"/>
      <c r="E67" s="4"/>
      <c r="F67" s="4"/>
      <c r="G67" s="4"/>
      <c r="H67" s="4"/>
      <c r="I67" s="4"/>
      <c r="J67" s="19"/>
      <c r="K67" s="19"/>
    </row>
    <row r="68" ht="15.75" customHeight="1">
      <c r="A68" s="24" t="s">
        <v>90</v>
      </c>
      <c r="B68" s="25">
        <v>4.0</v>
      </c>
      <c r="C68" s="24">
        <v>1.0</v>
      </c>
      <c r="D68" s="4"/>
      <c r="E68" s="4"/>
      <c r="F68" s="4"/>
      <c r="G68" s="4"/>
      <c r="H68" s="4"/>
      <c r="I68" s="4"/>
      <c r="J68" s="19"/>
      <c r="K68" s="19"/>
    </row>
    <row r="69" ht="15.75" customHeight="1">
      <c r="A69" s="24" t="s">
        <v>91</v>
      </c>
      <c r="B69" s="25">
        <v>3.5</v>
      </c>
      <c r="C69" s="24">
        <v>10.0</v>
      </c>
      <c r="D69" s="4"/>
      <c r="E69" s="4"/>
      <c r="F69" s="4"/>
      <c r="G69" s="4"/>
      <c r="H69" s="4"/>
      <c r="I69" s="4"/>
      <c r="J69" s="19"/>
      <c r="K69" s="19"/>
    </row>
    <row r="70" ht="15.75" customHeight="1">
      <c r="A70" s="24" t="s">
        <v>92</v>
      </c>
      <c r="B70" s="25">
        <v>8.0</v>
      </c>
      <c r="C70" s="24">
        <v>10.0</v>
      </c>
      <c r="D70" s="4"/>
      <c r="E70" s="4"/>
      <c r="F70" s="4"/>
      <c r="G70" s="4"/>
      <c r="H70" s="4"/>
      <c r="I70" s="4"/>
      <c r="J70" s="19"/>
      <c r="K70" s="19"/>
    </row>
    <row r="71" ht="15.75" customHeight="1">
      <c r="A71" s="24" t="s">
        <v>93</v>
      </c>
      <c r="B71" s="25">
        <v>17.0</v>
      </c>
      <c r="C71" s="24">
        <v>1.0</v>
      </c>
      <c r="D71" s="4"/>
      <c r="E71" s="4"/>
      <c r="F71" s="4"/>
      <c r="G71" s="4"/>
      <c r="H71" s="4"/>
      <c r="I71" s="4"/>
      <c r="J71" s="19"/>
      <c r="K71" s="19"/>
    </row>
    <row r="72" ht="15.75" customHeight="1">
      <c r="A72" s="24" t="s">
        <v>94</v>
      </c>
      <c r="B72" s="25">
        <v>2.0</v>
      </c>
      <c r="C72" s="24">
        <v>12.0</v>
      </c>
      <c r="D72" s="4"/>
      <c r="E72" s="4"/>
      <c r="F72" s="4"/>
      <c r="G72" s="4"/>
      <c r="H72" s="4"/>
      <c r="I72" s="4"/>
      <c r="J72" s="19"/>
      <c r="K72" s="19"/>
    </row>
    <row r="73" ht="15.75" customHeight="1">
      <c r="A73" s="24" t="s">
        <v>95</v>
      </c>
      <c r="B73" s="25">
        <v>5.0</v>
      </c>
      <c r="C73" s="24">
        <v>15.0</v>
      </c>
      <c r="D73" s="4"/>
      <c r="E73" s="4"/>
      <c r="F73" s="4"/>
      <c r="G73" s="4"/>
      <c r="H73" s="4"/>
      <c r="I73" s="4"/>
      <c r="J73" s="19"/>
      <c r="K73" s="19"/>
    </row>
    <row r="74" ht="15.75" customHeight="1">
      <c r="A74" s="24" t="s">
        <v>96</v>
      </c>
      <c r="B74" s="25">
        <v>1.6</v>
      </c>
      <c r="C74" s="24">
        <v>10.0</v>
      </c>
      <c r="D74" s="4"/>
      <c r="E74" s="4"/>
      <c r="F74" s="4"/>
      <c r="G74" s="4"/>
      <c r="H74" s="4"/>
      <c r="I74" s="4"/>
      <c r="J74" s="19"/>
      <c r="K74" s="19"/>
    </row>
    <row r="75" ht="15.75" customHeight="1">
      <c r="A75" s="24" t="s">
        <v>97</v>
      </c>
      <c r="B75" s="25">
        <v>0.45</v>
      </c>
      <c r="C75" s="24">
        <v>1.0</v>
      </c>
      <c r="D75" s="4"/>
      <c r="E75" s="4"/>
      <c r="F75" s="4"/>
      <c r="G75" s="4"/>
      <c r="H75" s="4"/>
      <c r="I75" s="4"/>
      <c r="J75" s="19"/>
      <c r="K75" s="19"/>
    </row>
    <row r="76" ht="15.75" customHeight="1">
      <c r="A76" s="24" t="s">
        <v>98</v>
      </c>
      <c r="B76" s="25">
        <v>2.5</v>
      </c>
      <c r="C76" s="24">
        <v>1.0</v>
      </c>
      <c r="D76" s="4"/>
      <c r="E76" s="4"/>
      <c r="F76" s="4"/>
      <c r="G76" s="4"/>
      <c r="H76" s="4"/>
      <c r="I76" s="4"/>
      <c r="J76" s="19"/>
      <c r="K76" s="19"/>
    </row>
    <row r="77" ht="15.75" customHeight="1">
      <c r="A77" s="29" t="s">
        <v>99</v>
      </c>
      <c r="B77" s="25">
        <v>1.2</v>
      </c>
      <c r="C77" s="24">
        <v>1.0</v>
      </c>
      <c r="D77" s="4"/>
      <c r="E77" s="4"/>
      <c r="F77" s="4"/>
      <c r="G77" s="4"/>
      <c r="H77" s="4"/>
      <c r="I77" s="4"/>
      <c r="J77" s="19"/>
      <c r="K77" s="19"/>
    </row>
    <row r="78" ht="15.75" customHeight="1">
      <c r="A78" s="24" t="s">
        <v>100</v>
      </c>
      <c r="B78" s="25">
        <v>1.0</v>
      </c>
      <c r="C78" s="24">
        <v>50.0</v>
      </c>
      <c r="D78" s="4"/>
      <c r="E78" s="4"/>
      <c r="F78" s="4"/>
      <c r="G78" s="4"/>
      <c r="H78" s="4"/>
      <c r="I78" s="4"/>
      <c r="J78" s="19"/>
      <c r="K78" s="19"/>
    </row>
    <row r="79" ht="15.75" customHeight="1">
      <c r="A79" s="28" t="s">
        <v>101</v>
      </c>
      <c r="B79" s="25">
        <v>0.35</v>
      </c>
      <c r="C79" s="24">
        <v>1.0</v>
      </c>
      <c r="D79" s="4"/>
      <c r="E79" s="4"/>
      <c r="F79" s="4"/>
      <c r="G79" s="4"/>
      <c r="H79" s="4"/>
      <c r="I79" s="4"/>
      <c r="J79" s="19"/>
      <c r="K79" s="19"/>
    </row>
    <row r="80" ht="15.75" customHeight="1">
      <c r="A80" s="24" t="s">
        <v>102</v>
      </c>
      <c r="B80" s="25">
        <v>0.7</v>
      </c>
      <c r="C80" s="24">
        <v>1.0</v>
      </c>
      <c r="D80" s="4"/>
      <c r="E80" s="4"/>
      <c r="F80" s="4"/>
      <c r="G80" s="4"/>
      <c r="H80" s="4"/>
      <c r="I80" s="4"/>
      <c r="J80" s="19"/>
      <c r="K80" s="19"/>
    </row>
    <row r="81" ht="15.75" customHeight="1">
      <c r="A81" s="24" t="s">
        <v>103</v>
      </c>
      <c r="B81" s="25">
        <v>0.9</v>
      </c>
      <c r="C81" s="24">
        <v>1.0</v>
      </c>
      <c r="D81" s="4"/>
      <c r="E81" s="4"/>
      <c r="F81" s="4"/>
      <c r="G81" s="4"/>
      <c r="H81" s="4"/>
      <c r="I81" s="4"/>
      <c r="J81" s="19"/>
      <c r="K81" s="19"/>
    </row>
    <row r="82" ht="15.75" customHeight="1">
      <c r="A82" s="24" t="s">
        <v>104</v>
      </c>
      <c r="B82" s="25">
        <v>0.35</v>
      </c>
      <c r="C82" s="24">
        <v>1.0</v>
      </c>
      <c r="D82" s="4"/>
      <c r="E82" s="4"/>
      <c r="F82" s="4"/>
      <c r="G82" s="4"/>
      <c r="H82" s="4"/>
      <c r="I82" s="4"/>
      <c r="J82" s="19"/>
      <c r="K82" s="19"/>
    </row>
    <row r="83" ht="15.75" customHeight="1">
      <c r="A83" s="24" t="s">
        <v>105</v>
      </c>
      <c r="B83" s="25">
        <v>0.8</v>
      </c>
      <c r="C83" s="24">
        <v>6.0</v>
      </c>
      <c r="D83" s="4"/>
      <c r="E83" s="4"/>
      <c r="F83" s="4"/>
      <c r="G83" s="4"/>
      <c r="H83" s="4"/>
      <c r="I83" s="4"/>
      <c r="J83" s="19"/>
      <c r="K83" s="19"/>
    </row>
    <row r="84" ht="15.75" customHeight="1">
      <c r="A84" s="24" t="s">
        <v>106</v>
      </c>
      <c r="B84" s="25">
        <v>0.5</v>
      </c>
      <c r="C84" s="24">
        <v>45.0</v>
      </c>
      <c r="D84" s="4"/>
      <c r="E84" s="4"/>
      <c r="F84" s="4"/>
      <c r="G84" s="4"/>
      <c r="H84" s="4"/>
      <c r="I84" s="4"/>
      <c r="J84" s="19"/>
      <c r="K84" s="19"/>
    </row>
    <row r="85" ht="15.75" customHeight="1">
      <c r="A85" s="24" t="s">
        <v>107</v>
      </c>
      <c r="B85" s="25">
        <v>3.5</v>
      </c>
      <c r="C85" s="24">
        <v>1.0</v>
      </c>
      <c r="D85" s="4"/>
      <c r="E85" s="4"/>
      <c r="F85" s="4"/>
      <c r="G85" s="4"/>
      <c r="H85" s="4"/>
      <c r="I85" s="4"/>
      <c r="J85" s="19"/>
      <c r="K85" s="19"/>
    </row>
    <row r="86" ht="15.75" customHeight="1">
      <c r="A86" s="24" t="s">
        <v>108</v>
      </c>
      <c r="B86" s="25">
        <v>5.0</v>
      </c>
      <c r="C86" s="24">
        <v>1.0</v>
      </c>
      <c r="D86" s="4"/>
      <c r="E86" s="4"/>
      <c r="F86" s="4"/>
      <c r="G86" s="4"/>
      <c r="H86" s="4"/>
      <c r="I86" s="4"/>
      <c r="J86" s="19"/>
      <c r="K86" s="19"/>
    </row>
    <row r="87" ht="15.75" customHeight="1">
      <c r="A87" s="24" t="s">
        <v>109</v>
      </c>
      <c r="B87" s="25">
        <v>1.15</v>
      </c>
      <c r="C87" s="24">
        <v>100.0</v>
      </c>
      <c r="D87" s="4"/>
      <c r="E87" s="4"/>
      <c r="F87" s="4"/>
      <c r="G87" s="4"/>
      <c r="H87" s="4"/>
      <c r="I87" s="4"/>
      <c r="J87" s="19"/>
      <c r="K87" s="19"/>
    </row>
    <row r="88" ht="15.75" customHeight="1">
      <c r="A88" s="24" t="s">
        <v>110</v>
      </c>
      <c r="B88" s="25">
        <v>10.0</v>
      </c>
      <c r="C88" s="24">
        <v>33.0</v>
      </c>
      <c r="D88" s="4"/>
      <c r="E88" s="4"/>
      <c r="F88" s="4"/>
      <c r="G88" s="4"/>
      <c r="H88" s="4"/>
      <c r="I88" s="4"/>
      <c r="J88" s="19"/>
      <c r="K88" s="19"/>
    </row>
    <row r="89" ht="15.75" customHeight="1">
      <c r="A89" s="24" t="s">
        <v>111</v>
      </c>
      <c r="B89" s="25">
        <v>12.0</v>
      </c>
      <c r="C89" s="24">
        <v>20.0</v>
      </c>
      <c r="D89" s="4"/>
      <c r="E89" s="4"/>
      <c r="F89" s="4"/>
      <c r="G89" s="4"/>
      <c r="H89" s="4"/>
      <c r="I89" s="4"/>
      <c r="J89" s="19"/>
      <c r="K89" s="19"/>
    </row>
    <row r="90" ht="15.75" customHeight="1">
      <c r="A90" s="24" t="s">
        <v>112</v>
      </c>
      <c r="B90" s="25">
        <v>30.0</v>
      </c>
      <c r="C90" s="24">
        <v>1.0</v>
      </c>
      <c r="D90" s="4"/>
      <c r="E90" s="4"/>
      <c r="F90" s="4"/>
      <c r="G90" s="4"/>
      <c r="H90" s="4"/>
      <c r="I90" s="4"/>
      <c r="J90" s="19"/>
      <c r="K90" s="19"/>
    </row>
    <row r="91" ht="15.75" customHeight="1">
      <c r="A91" s="24" t="s">
        <v>113</v>
      </c>
      <c r="B91" s="25">
        <v>3.0</v>
      </c>
      <c r="C91" s="24">
        <v>250.0</v>
      </c>
      <c r="D91" s="4"/>
      <c r="E91" s="4"/>
      <c r="F91" s="4"/>
      <c r="G91" s="4"/>
      <c r="H91" s="4"/>
      <c r="I91" s="4"/>
      <c r="J91" s="19"/>
      <c r="K91" s="19"/>
    </row>
    <row r="92" ht="15.75" customHeight="1">
      <c r="A92" s="24" t="s">
        <v>114</v>
      </c>
      <c r="B92" s="25">
        <v>6.3</v>
      </c>
      <c r="C92" s="24">
        <v>40.0</v>
      </c>
      <c r="D92" s="4"/>
      <c r="E92" s="4"/>
      <c r="F92" s="4"/>
      <c r="G92" s="4"/>
      <c r="H92" s="4"/>
      <c r="I92" s="4"/>
      <c r="J92" s="19"/>
      <c r="K92" s="19"/>
    </row>
    <row r="93" ht="15.75" customHeight="1">
      <c r="A93" s="24" t="s">
        <v>115</v>
      </c>
      <c r="B93" s="25">
        <v>0.65</v>
      </c>
      <c r="C93" s="24">
        <v>1.0</v>
      </c>
      <c r="D93" s="4"/>
      <c r="E93" s="4"/>
      <c r="F93" s="4"/>
      <c r="G93" s="4"/>
      <c r="H93" s="4"/>
      <c r="I93" s="4"/>
      <c r="J93" s="19"/>
      <c r="K93" s="19"/>
    </row>
    <row r="94" ht="15.75" customHeight="1">
      <c r="A94" s="24" t="s">
        <v>116</v>
      </c>
      <c r="B94" s="25">
        <v>0.6</v>
      </c>
      <c r="C94" s="24">
        <v>1.0</v>
      </c>
      <c r="D94" s="4"/>
      <c r="E94" s="4"/>
      <c r="F94" s="4"/>
      <c r="G94" s="4"/>
      <c r="H94" s="4"/>
      <c r="I94" s="4"/>
      <c r="J94" s="19"/>
      <c r="K94" s="19"/>
    </row>
    <row r="95" ht="15.75" customHeight="1">
      <c r="A95" s="24" t="s">
        <v>117</v>
      </c>
      <c r="B95" s="25">
        <v>1.2</v>
      </c>
      <c r="C95" s="24">
        <v>1.0</v>
      </c>
      <c r="D95" s="4"/>
      <c r="E95" s="4"/>
      <c r="F95" s="4"/>
      <c r="G95" s="4"/>
      <c r="H95" s="4"/>
      <c r="I95" s="4"/>
      <c r="J95" s="19"/>
      <c r="K95" s="19"/>
    </row>
    <row r="96" ht="15.75" customHeight="1">
      <c r="A96" s="24" t="s">
        <v>118</v>
      </c>
      <c r="B96" s="25">
        <v>2.5</v>
      </c>
      <c r="C96" s="24">
        <v>1.0</v>
      </c>
      <c r="D96" s="4"/>
      <c r="E96" s="4"/>
      <c r="F96" s="4"/>
      <c r="G96" s="4"/>
      <c r="H96" s="4"/>
      <c r="I96" s="4"/>
      <c r="J96" s="19"/>
      <c r="K96" s="19"/>
    </row>
    <row r="97" ht="15.75" customHeight="1">
      <c r="A97" s="24" t="s">
        <v>119</v>
      </c>
      <c r="B97" s="25">
        <v>0.75</v>
      </c>
      <c r="C97" s="24">
        <v>1.0</v>
      </c>
      <c r="D97" s="4"/>
      <c r="E97" s="4"/>
      <c r="F97" s="4"/>
      <c r="G97" s="4"/>
      <c r="H97" s="4"/>
      <c r="I97" s="4"/>
      <c r="J97" s="19"/>
      <c r="K97" s="19"/>
    </row>
    <row r="98" ht="15.75" customHeight="1">
      <c r="A98" s="24" t="s">
        <v>120</v>
      </c>
      <c r="B98" s="25">
        <v>6.0</v>
      </c>
      <c r="C98" s="24">
        <v>1.0</v>
      </c>
      <c r="D98" s="4"/>
      <c r="E98" s="4"/>
      <c r="F98" s="4"/>
      <c r="G98" s="4"/>
      <c r="H98" s="4"/>
      <c r="I98" s="4"/>
      <c r="J98" s="19"/>
      <c r="K98" s="19"/>
    </row>
    <row r="99" ht="15.75" customHeight="1">
      <c r="A99" s="24" t="s">
        <v>121</v>
      </c>
      <c r="B99" s="25">
        <v>0.25</v>
      </c>
      <c r="C99" s="24">
        <v>1.0</v>
      </c>
      <c r="D99" s="4"/>
      <c r="E99" s="4"/>
      <c r="F99" s="4"/>
      <c r="G99" s="4"/>
      <c r="H99" s="4"/>
      <c r="I99" s="4"/>
      <c r="J99" s="19"/>
      <c r="K99" s="19"/>
    </row>
    <row r="100" ht="15.75" customHeight="1">
      <c r="A100" s="24" t="s">
        <v>122</v>
      </c>
      <c r="B100" s="25">
        <v>2.5</v>
      </c>
      <c r="C100" s="24">
        <v>1.0</v>
      </c>
      <c r="D100" s="4"/>
      <c r="E100" s="4"/>
      <c r="F100" s="4"/>
      <c r="G100" s="4"/>
      <c r="H100" s="4"/>
      <c r="I100" s="4"/>
      <c r="J100" s="19"/>
      <c r="K100" s="19"/>
    </row>
    <row r="101" ht="15.75" customHeight="1">
      <c r="A101" s="24" t="s">
        <v>123</v>
      </c>
      <c r="B101" s="25">
        <v>12.0</v>
      </c>
      <c r="C101" s="24">
        <v>24.0</v>
      </c>
      <c r="D101" s="4"/>
      <c r="E101" s="4"/>
      <c r="F101" s="4"/>
      <c r="G101" s="4"/>
      <c r="H101" s="4"/>
      <c r="I101" s="4"/>
      <c r="J101" s="19"/>
      <c r="K101" s="19"/>
    </row>
    <row r="102" ht="15.75" customHeight="1">
      <c r="A102" s="24" t="s">
        <v>124</v>
      </c>
      <c r="B102" s="25">
        <v>4.0</v>
      </c>
      <c r="C102" s="24">
        <v>9.0</v>
      </c>
      <c r="D102" s="4"/>
      <c r="E102" s="4"/>
      <c r="F102" s="4"/>
      <c r="G102" s="4"/>
      <c r="H102" s="4"/>
      <c r="I102" s="4"/>
      <c r="J102" s="19"/>
      <c r="K102" s="19"/>
    </row>
    <row r="103" ht="15.75" customHeight="1">
      <c r="A103" s="24" t="s">
        <v>125</v>
      </c>
      <c r="B103" s="25">
        <v>3.0</v>
      </c>
      <c r="C103" s="24">
        <v>1.0</v>
      </c>
      <c r="D103" s="4"/>
      <c r="E103" s="4"/>
      <c r="F103" s="4"/>
      <c r="G103" s="4"/>
      <c r="H103" s="4"/>
      <c r="I103" s="4"/>
      <c r="J103" s="19"/>
      <c r="K103" s="19"/>
    </row>
    <row r="104" ht="15.75" customHeight="1">
      <c r="A104" s="24" t="s">
        <v>126</v>
      </c>
      <c r="B104" s="25">
        <v>5.7</v>
      </c>
      <c r="C104" s="24">
        <v>1.0</v>
      </c>
      <c r="D104" s="4"/>
      <c r="E104" s="4"/>
      <c r="F104" s="4"/>
      <c r="G104" s="4"/>
      <c r="H104" s="4"/>
      <c r="I104" s="4"/>
      <c r="J104" s="19"/>
      <c r="K104" s="19"/>
    </row>
    <row r="105" ht="15.75" customHeight="1">
      <c r="A105" s="24" t="s">
        <v>127</v>
      </c>
      <c r="B105" s="25">
        <v>6.0</v>
      </c>
      <c r="C105" s="24">
        <v>100.0</v>
      </c>
      <c r="D105" s="4"/>
      <c r="E105" s="4"/>
      <c r="F105" s="4"/>
      <c r="G105" s="4"/>
      <c r="H105" s="4"/>
      <c r="I105" s="4"/>
      <c r="J105" s="19"/>
      <c r="K105" s="19"/>
    </row>
    <row r="106" ht="15.75" customHeight="1">
      <c r="A106" s="24" t="s">
        <v>128</v>
      </c>
      <c r="B106" s="25">
        <v>5.0</v>
      </c>
      <c r="C106" s="24">
        <v>12.0</v>
      </c>
      <c r="D106" s="4"/>
      <c r="E106" s="4"/>
      <c r="F106" s="4"/>
      <c r="G106" s="4"/>
      <c r="H106" s="4"/>
      <c r="I106" s="4"/>
      <c r="J106" s="19"/>
      <c r="K106" s="19"/>
    </row>
    <row r="107" ht="15.75" customHeight="1">
      <c r="A107" s="24" t="s">
        <v>129</v>
      </c>
      <c r="B107" s="25">
        <v>4.5</v>
      </c>
      <c r="C107" s="24">
        <v>75.0</v>
      </c>
      <c r="D107" s="4"/>
      <c r="E107" s="4"/>
      <c r="F107" s="4"/>
      <c r="G107" s="4"/>
      <c r="H107" s="4"/>
      <c r="I107" s="4"/>
      <c r="J107" s="19"/>
      <c r="K107" s="19"/>
    </row>
    <row r="108" ht="15.75" customHeight="1">
      <c r="A108" s="24" t="s">
        <v>130</v>
      </c>
      <c r="B108" s="25">
        <v>2.0</v>
      </c>
      <c r="C108" s="24">
        <v>250.0</v>
      </c>
      <c r="D108" s="4"/>
      <c r="E108" s="4"/>
      <c r="F108" s="4"/>
      <c r="G108" s="4"/>
      <c r="H108" s="4"/>
      <c r="I108" s="4"/>
      <c r="J108" s="19"/>
      <c r="K108" s="19"/>
    </row>
    <row r="109" ht="15.75" customHeight="1">
      <c r="A109" s="24" t="s">
        <v>131</v>
      </c>
      <c r="B109" s="25">
        <v>2.0</v>
      </c>
      <c r="C109" s="24">
        <v>1.0</v>
      </c>
      <c r="D109" s="4"/>
      <c r="E109" s="4"/>
      <c r="F109" s="4"/>
      <c r="G109" s="4"/>
      <c r="H109" s="4"/>
      <c r="I109" s="4"/>
      <c r="J109" s="19"/>
      <c r="K109" s="19"/>
    </row>
    <row r="110" ht="15.75" customHeight="1">
      <c r="A110" s="24" t="s">
        <v>132</v>
      </c>
      <c r="B110" s="25">
        <v>1.0</v>
      </c>
      <c r="C110" s="24">
        <v>1.0</v>
      </c>
      <c r="D110" s="4"/>
      <c r="E110" s="4"/>
      <c r="F110" s="4"/>
      <c r="G110" s="4"/>
      <c r="H110" s="4"/>
      <c r="I110" s="4"/>
      <c r="J110" s="19"/>
      <c r="K110" s="19"/>
    </row>
    <row r="111" ht="15.75" customHeight="1">
      <c r="A111" s="24" t="s">
        <v>133</v>
      </c>
      <c r="B111" s="25">
        <v>9.0</v>
      </c>
      <c r="C111" s="24">
        <v>1.0</v>
      </c>
      <c r="D111" s="4"/>
      <c r="E111" s="4"/>
      <c r="F111" s="4"/>
      <c r="G111" s="4"/>
      <c r="H111" s="4"/>
      <c r="I111" s="4"/>
      <c r="J111" s="19"/>
      <c r="K111" s="19"/>
    </row>
    <row r="112" ht="15.75" customHeight="1">
      <c r="A112" s="27" t="s">
        <v>134</v>
      </c>
      <c r="B112" s="25">
        <v>6.0</v>
      </c>
      <c r="C112" s="24">
        <v>60.0</v>
      </c>
      <c r="D112" s="4"/>
      <c r="E112" s="4"/>
      <c r="F112" s="4"/>
      <c r="G112" s="4"/>
      <c r="H112" s="4"/>
      <c r="I112" s="4"/>
      <c r="J112" s="19"/>
      <c r="K112" s="19"/>
    </row>
    <row r="113" ht="15.75" customHeight="1">
      <c r="A113" s="29" t="s">
        <v>135</v>
      </c>
      <c r="B113" s="25">
        <v>3.0</v>
      </c>
      <c r="C113" s="24">
        <v>1.0</v>
      </c>
      <c r="D113" s="4"/>
      <c r="E113" s="4"/>
      <c r="F113" s="4"/>
      <c r="G113" s="4"/>
      <c r="H113" s="4"/>
      <c r="I113" s="4"/>
      <c r="J113" s="19"/>
      <c r="K113" s="19"/>
    </row>
    <row r="114" ht="15.75" customHeight="1">
      <c r="A114" s="24" t="s">
        <v>136</v>
      </c>
      <c r="B114" s="25">
        <v>3.0</v>
      </c>
      <c r="C114" s="24">
        <v>250.0</v>
      </c>
      <c r="D114" s="4"/>
      <c r="E114" s="4"/>
      <c r="F114" s="4"/>
      <c r="G114" s="4"/>
      <c r="H114" s="4"/>
      <c r="I114" s="4"/>
      <c r="J114" s="19"/>
      <c r="K114" s="19"/>
    </row>
    <row r="115" ht="15.75" customHeight="1">
      <c r="A115" s="24" t="s">
        <v>137</v>
      </c>
      <c r="B115" s="25">
        <v>900.0</v>
      </c>
      <c r="C115" s="24">
        <v>1.0</v>
      </c>
      <c r="D115" s="4"/>
      <c r="E115" s="4"/>
      <c r="F115" s="4"/>
      <c r="G115" s="4"/>
      <c r="H115" s="4"/>
      <c r="I115" s="4"/>
      <c r="J115" s="19"/>
      <c r="K115" s="19"/>
    </row>
    <row r="116" ht="15.75" customHeight="1">
      <c r="A116" s="24" t="s">
        <v>138</v>
      </c>
      <c r="B116" s="25">
        <v>300.0</v>
      </c>
      <c r="C116" s="24">
        <v>1.0</v>
      </c>
      <c r="D116" s="4"/>
      <c r="E116" s="4"/>
      <c r="F116" s="4"/>
      <c r="G116" s="4"/>
      <c r="H116" s="4"/>
      <c r="I116" s="4"/>
      <c r="J116" s="19"/>
      <c r="K116" s="19"/>
    </row>
    <row r="117" ht="15.75" customHeight="1">
      <c r="A117" s="27" t="s">
        <v>139</v>
      </c>
      <c r="B117" s="25">
        <v>0.9</v>
      </c>
      <c r="C117" s="24">
        <v>1.0</v>
      </c>
      <c r="D117" s="4"/>
      <c r="E117" s="4"/>
      <c r="F117" s="4"/>
      <c r="G117" s="4"/>
      <c r="H117" s="4"/>
      <c r="I117" s="4"/>
      <c r="J117" s="19"/>
      <c r="K117" s="19"/>
    </row>
    <row r="118" ht="15.75" customHeight="1">
      <c r="A118" s="27" t="s">
        <v>140</v>
      </c>
      <c r="B118" s="25">
        <v>0.9</v>
      </c>
      <c r="C118" s="24">
        <v>1.0</v>
      </c>
      <c r="D118" s="4"/>
      <c r="E118" s="4"/>
      <c r="F118" s="4"/>
      <c r="G118" s="4"/>
      <c r="H118" s="4"/>
      <c r="I118" s="4"/>
      <c r="J118" s="19"/>
      <c r="K118" s="19"/>
    </row>
    <row r="119" ht="15.75" customHeight="1">
      <c r="A119" s="24" t="s">
        <v>141</v>
      </c>
      <c r="B119" s="25">
        <v>1.6</v>
      </c>
      <c r="C119" s="24">
        <v>1.0</v>
      </c>
      <c r="D119" s="4"/>
      <c r="E119" s="4"/>
      <c r="F119" s="4"/>
      <c r="G119" s="4"/>
      <c r="H119" s="4"/>
      <c r="I119" s="4"/>
      <c r="J119" s="19"/>
      <c r="K119" s="19"/>
    </row>
    <row r="120" ht="15.75" customHeight="1">
      <c r="A120" s="24" t="s">
        <v>142</v>
      </c>
      <c r="B120" s="25">
        <v>4.0</v>
      </c>
      <c r="C120" s="24">
        <v>1.0</v>
      </c>
      <c r="D120" s="4"/>
      <c r="E120" s="4"/>
      <c r="F120" s="4"/>
      <c r="G120" s="4"/>
      <c r="H120" s="4"/>
      <c r="I120" s="4"/>
      <c r="J120" s="19"/>
      <c r="K120" s="19"/>
    </row>
    <row r="121" ht="15.75" customHeight="1">
      <c r="A121" s="24" t="s">
        <v>143</v>
      </c>
      <c r="B121" s="25">
        <v>1.5</v>
      </c>
      <c r="C121" s="24">
        <v>1.0</v>
      </c>
      <c r="D121" s="4"/>
      <c r="E121" s="4"/>
      <c r="F121" s="4"/>
      <c r="G121" s="4"/>
      <c r="H121" s="4"/>
      <c r="I121" s="4"/>
      <c r="J121" s="19"/>
      <c r="K121" s="19"/>
    </row>
    <row r="122" ht="15.75" customHeight="1">
      <c r="A122" s="24" t="s">
        <v>144</v>
      </c>
      <c r="B122" s="25">
        <v>0.1</v>
      </c>
      <c r="C122" s="24">
        <v>1.0</v>
      </c>
      <c r="D122" s="4"/>
      <c r="E122" s="4"/>
      <c r="F122" s="4"/>
      <c r="G122" s="4"/>
      <c r="H122" s="4"/>
      <c r="I122" s="4"/>
      <c r="J122" s="19"/>
      <c r="K122" s="19"/>
    </row>
    <row r="123" ht="15.75" customHeight="1">
      <c r="A123" s="24" t="s">
        <v>145</v>
      </c>
      <c r="B123" s="25">
        <v>1.6</v>
      </c>
      <c r="C123" s="24">
        <v>100.0</v>
      </c>
      <c r="D123" s="4"/>
      <c r="E123" s="4"/>
      <c r="F123" s="4"/>
      <c r="G123" s="4"/>
      <c r="H123" s="4"/>
      <c r="I123" s="4"/>
      <c r="J123" s="19"/>
      <c r="K123" s="19"/>
    </row>
    <row r="124" ht="15.75" customHeight="1">
      <c r="A124" s="24" t="s">
        <v>146</v>
      </c>
      <c r="B124" s="25">
        <v>1.5</v>
      </c>
      <c r="C124" s="24">
        <v>9.0</v>
      </c>
      <c r="D124" s="4"/>
      <c r="E124" s="4"/>
      <c r="F124" s="4"/>
      <c r="G124" s="4"/>
      <c r="H124" s="4"/>
      <c r="I124" s="4"/>
      <c r="J124" s="19"/>
      <c r="K124" s="19"/>
    </row>
    <row r="125" ht="15.75" customHeight="1">
      <c r="A125" s="24" t="s">
        <v>147</v>
      </c>
      <c r="B125" s="25">
        <v>1.2</v>
      </c>
      <c r="C125" s="24">
        <v>1.0</v>
      </c>
      <c r="D125" s="4"/>
      <c r="E125" s="4"/>
      <c r="F125" s="4"/>
      <c r="G125" s="4"/>
      <c r="H125" s="4"/>
      <c r="I125" s="4"/>
      <c r="J125" s="19"/>
      <c r="K125" s="19"/>
    </row>
    <row r="126" ht="15.75" customHeight="1">
      <c r="A126" s="24" t="s">
        <v>148</v>
      </c>
      <c r="B126" s="25">
        <v>800.0</v>
      </c>
      <c r="C126" s="24">
        <v>1.0</v>
      </c>
      <c r="D126" s="4"/>
      <c r="E126" s="4"/>
      <c r="F126" s="4"/>
      <c r="G126" s="4"/>
      <c r="H126" s="4"/>
      <c r="I126" s="4"/>
      <c r="J126" s="19"/>
      <c r="K126" s="19"/>
    </row>
    <row r="127" ht="15.75" customHeight="1">
      <c r="A127" s="24" t="s">
        <v>149</v>
      </c>
      <c r="B127" s="25">
        <v>0.75</v>
      </c>
      <c r="C127" s="24">
        <v>1.0</v>
      </c>
      <c r="D127" s="4"/>
      <c r="E127" s="4"/>
      <c r="F127" s="4"/>
      <c r="G127" s="4"/>
      <c r="H127" s="4"/>
      <c r="I127" s="4"/>
      <c r="J127" s="19"/>
      <c r="K127" s="19"/>
    </row>
    <row r="128" ht="15.75" customHeight="1">
      <c r="A128" s="24" t="s">
        <v>150</v>
      </c>
      <c r="B128" s="25">
        <v>1.5</v>
      </c>
      <c r="C128" s="24">
        <v>1.0</v>
      </c>
      <c r="D128" s="4"/>
      <c r="E128" s="4"/>
      <c r="F128" s="4"/>
      <c r="G128" s="4"/>
      <c r="H128" s="4"/>
      <c r="I128" s="4"/>
      <c r="J128" s="19"/>
      <c r="K128" s="19"/>
    </row>
    <row r="129" ht="15.75" customHeight="1">
      <c r="A129" s="24" t="s">
        <v>151</v>
      </c>
      <c r="B129" s="25">
        <v>5.0</v>
      </c>
      <c r="C129" s="24">
        <v>100.0</v>
      </c>
      <c r="D129" s="4"/>
      <c r="E129" s="4"/>
      <c r="F129" s="4"/>
      <c r="G129" s="4"/>
      <c r="H129" s="4"/>
      <c r="I129" s="4"/>
      <c r="J129" s="19"/>
      <c r="K129" s="19"/>
    </row>
    <row r="130" ht="15.75" customHeight="1">
      <c r="A130" s="27" t="s">
        <v>152</v>
      </c>
      <c r="B130" s="25">
        <v>4.15</v>
      </c>
      <c r="C130" s="24">
        <v>1.0</v>
      </c>
      <c r="D130" s="4"/>
      <c r="E130" s="4"/>
      <c r="F130" s="4"/>
      <c r="G130" s="4"/>
      <c r="H130" s="4"/>
      <c r="I130" s="4"/>
      <c r="J130" s="19"/>
      <c r="K130" s="19"/>
    </row>
    <row r="131" ht="15.75" customHeight="1">
      <c r="A131" s="27" t="s">
        <v>153</v>
      </c>
      <c r="B131" s="25">
        <v>1.5</v>
      </c>
      <c r="C131" s="24">
        <v>1.0</v>
      </c>
      <c r="D131" s="4"/>
      <c r="E131" s="4"/>
      <c r="F131" s="4"/>
      <c r="G131" s="4"/>
      <c r="H131" s="4"/>
      <c r="I131" s="4"/>
      <c r="J131" s="19"/>
      <c r="K131" s="19"/>
    </row>
    <row r="132" ht="15.75" customHeight="1">
      <c r="A132" s="27" t="s">
        <v>154</v>
      </c>
      <c r="B132" s="25">
        <v>1.3</v>
      </c>
      <c r="C132" s="24">
        <v>1.0</v>
      </c>
      <c r="D132" s="4"/>
      <c r="E132" s="4"/>
      <c r="F132" s="4"/>
      <c r="G132" s="4"/>
      <c r="H132" s="4"/>
      <c r="I132" s="4"/>
      <c r="J132" s="19"/>
      <c r="K132" s="19"/>
    </row>
    <row r="133" ht="15.75" customHeight="1">
      <c r="A133" s="24" t="s">
        <v>155</v>
      </c>
      <c r="B133" s="25">
        <v>2.2</v>
      </c>
      <c r="C133" s="24">
        <v>1.0</v>
      </c>
      <c r="D133" s="4"/>
      <c r="E133" s="4"/>
      <c r="F133" s="4"/>
      <c r="G133" s="4"/>
      <c r="H133" s="4"/>
      <c r="I133" s="4"/>
      <c r="J133" s="19"/>
      <c r="K133" s="19"/>
    </row>
    <row r="134" ht="15.75" customHeight="1">
      <c r="A134" s="24" t="s">
        <v>156</v>
      </c>
      <c r="B134" s="25">
        <v>0.95</v>
      </c>
      <c r="C134" s="24">
        <v>1.0</v>
      </c>
      <c r="D134" s="4"/>
      <c r="E134" s="4"/>
      <c r="F134" s="4"/>
      <c r="G134" s="4"/>
      <c r="H134" s="4"/>
      <c r="I134" s="4"/>
      <c r="J134" s="19"/>
      <c r="K134" s="19"/>
    </row>
    <row r="135" ht="15.75" customHeight="1">
      <c r="A135" s="24" t="s">
        <v>157</v>
      </c>
      <c r="B135" s="25">
        <v>70.0</v>
      </c>
      <c r="C135" s="24">
        <v>1.0</v>
      </c>
      <c r="D135" s="4"/>
      <c r="E135" s="4"/>
      <c r="F135" s="4"/>
      <c r="G135" s="4"/>
      <c r="H135" s="4"/>
      <c r="I135" s="4"/>
      <c r="J135" s="19"/>
      <c r="K135" s="19"/>
    </row>
    <row r="136" ht="15.75" customHeight="1">
      <c r="A136" s="24" t="s">
        <v>158</v>
      </c>
      <c r="B136" s="25">
        <v>1.0</v>
      </c>
      <c r="C136" s="24">
        <v>1.0</v>
      </c>
      <c r="D136" s="4"/>
      <c r="E136" s="4"/>
      <c r="F136" s="4"/>
      <c r="G136" s="4"/>
      <c r="H136" s="4"/>
      <c r="I136" s="4"/>
      <c r="J136" s="19"/>
      <c r="K136" s="19"/>
    </row>
    <row r="137" ht="15.75" customHeight="1">
      <c r="A137" s="24" t="s">
        <v>159</v>
      </c>
      <c r="B137" s="25">
        <v>0.75</v>
      </c>
      <c r="C137" s="24">
        <v>1.0</v>
      </c>
      <c r="D137" s="4"/>
      <c r="E137" s="4"/>
      <c r="F137" s="4"/>
      <c r="G137" s="4"/>
      <c r="H137" s="4"/>
      <c r="I137" s="4"/>
      <c r="J137" s="19"/>
      <c r="K137" s="19"/>
    </row>
    <row r="138" ht="15.75" customHeight="1">
      <c r="A138" s="24" t="s">
        <v>160</v>
      </c>
      <c r="B138" s="25">
        <v>0.8</v>
      </c>
      <c r="C138" s="24">
        <v>1.0</v>
      </c>
      <c r="D138" s="4"/>
      <c r="E138" s="4"/>
      <c r="F138" s="4"/>
      <c r="G138" s="4"/>
      <c r="H138" s="4"/>
      <c r="I138" s="4"/>
      <c r="J138" s="19"/>
      <c r="K138" s="19"/>
    </row>
    <row r="139" ht="15.75" customHeight="1">
      <c r="A139" s="24" t="s">
        <v>161</v>
      </c>
      <c r="B139" s="25">
        <v>0.2</v>
      </c>
      <c r="C139" s="24">
        <v>1.0</v>
      </c>
      <c r="D139" s="4"/>
      <c r="E139" s="4"/>
      <c r="F139" s="4"/>
      <c r="G139" s="4"/>
      <c r="H139" s="4"/>
      <c r="I139" s="4"/>
      <c r="J139" s="19"/>
      <c r="K139" s="19"/>
    </row>
    <row r="140" ht="15.75" customHeight="1">
      <c r="A140" s="24" t="s">
        <v>162</v>
      </c>
      <c r="B140" s="25">
        <v>0.75</v>
      </c>
      <c r="C140" s="24">
        <v>1.0</v>
      </c>
      <c r="D140" s="4"/>
      <c r="E140" s="4"/>
      <c r="F140" s="4"/>
      <c r="G140" s="4"/>
      <c r="H140" s="4"/>
      <c r="I140" s="4"/>
      <c r="J140" s="19"/>
      <c r="K140" s="19"/>
    </row>
    <row r="141" ht="15.75" customHeight="1">
      <c r="A141" s="24" t="s">
        <v>163</v>
      </c>
      <c r="B141" s="25">
        <v>1.35</v>
      </c>
      <c r="C141" s="24">
        <v>1.0</v>
      </c>
      <c r="D141" s="4"/>
      <c r="E141" s="4"/>
      <c r="F141" s="4"/>
      <c r="G141" s="4"/>
      <c r="H141" s="4"/>
      <c r="I141" s="4"/>
      <c r="J141" s="19"/>
      <c r="K141" s="19"/>
    </row>
    <row r="142" ht="15.75" customHeight="1">
      <c r="A142" s="24" t="s">
        <v>164</v>
      </c>
      <c r="B142" s="25">
        <v>0.1</v>
      </c>
      <c r="C142" s="24">
        <v>1.0</v>
      </c>
      <c r="D142" s="4"/>
      <c r="E142" s="4"/>
      <c r="F142" s="4"/>
      <c r="G142" s="4"/>
      <c r="H142" s="4"/>
      <c r="I142" s="4"/>
      <c r="J142" s="19"/>
      <c r="K142" s="19"/>
    </row>
    <row r="143" ht="15.75" customHeight="1">
      <c r="A143" s="24" t="s">
        <v>165</v>
      </c>
      <c r="B143" s="25">
        <v>0.3</v>
      </c>
      <c r="C143" s="24">
        <v>1.0</v>
      </c>
      <c r="D143" s="4"/>
      <c r="E143" s="4"/>
      <c r="F143" s="4"/>
      <c r="G143" s="4"/>
      <c r="H143" s="4"/>
      <c r="I143" s="4"/>
      <c r="J143" s="19"/>
      <c r="K143" s="19"/>
    </row>
    <row r="144" ht="15.75" customHeight="1">
      <c r="A144" s="24" t="s">
        <v>166</v>
      </c>
      <c r="B144" s="25">
        <v>200.0</v>
      </c>
      <c r="C144" s="24">
        <v>1.0</v>
      </c>
      <c r="D144" s="4"/>
      <c r="E144" s="4"/>
      <c r="F144" s="4"/>
      <c r="G144" s="4"/>
      <c r="H144" s="4"/>
      <c r="I144" s="4"/>
      <c r="J144" s="19"/>
      <c r="K144" s="19"/>
    </row>
    <row r="145" ht="15.75" customHeight="1">
      <c r="A145" s="24" t="s">
        <v>167</v>
      </c>
      <c r="B145" s="25">
        <v>2.5</v>
      </c>
      <c r="C145" s="24">
        <v>1.0</v>
      </c>
      <c r="D145" s="4"/>
      <c r="E145" s="4"/>
      <c r="F145" s="4"/>
      <c r="G145" s="4"/>
      <c r="H145" s="4"/>
      <c r="I145" s="4"/>
      <c r="J145" s="19"/>
      <c r="K145" s="19"/>
    </row>
    <row r="146" ht="15.75" customHeight="1">
      <c r="A146" s="24" t="s">
        <v>168</v>
      </c>
      <c r="B146" s="25">
        <v>2.25</v>
      </c>
      <c r="C146" s="24">
        <v>250.0</v>
      </c>
      <c r="D146" s="4"/>
      <c r="E146" s="4"/>
      <c r="F146" s="4"/>
      <c r="G146" s="4"/>
      <c r="H146" s="4"/>
      <c r="I146" s="4"/>
      <c r="J146" s="19"/>
      <c r="K146" s="19"/>
    </row>
    <row r="147" ht="15.75" customHeight="1">
      <c r="A147" s="24" t="s">
        <v>169</v>
      </c>
      <c r="B147" s="25">
        <v>0.75</v>
      </c>
      <c r="C147" s="24">
        <v>250.0</v>
      </c>
      <c r="D147" s="4"/>
      <c r="E147" s="4"/>
      <c r="F147" s="4"/>
      <c r="G147" s="4"/>
      <c r="H147" s="4"/>
      <c r="I147" s="4"/>
      <c r="J147" s="19"/>
      <c r="K147" s="19"/>
    </row>
    <row r="148" ht="15.75" customHeight="1">
      <c r="A148" s="24" t="s">
        <v>170</v>
      </c>
      <c r="B148" s="25">
        <v>1.5</v>
      </c>
      <c r="C148" s="24">
        <v>50.0</v>
      </c>
      <c r="D148" s="4"/>
      <c r="E148" s="4"/>
      <c r="F148" s="4"/>
      <c r="G148" s="4"/>
      <c r="H148" s="4"/>
      <c r="I148" s="4"/>
      <c r="J148" s="19"/>
      <c r="K148" s="19"/>
    </row>
    <row r="149" ht="15.75" customHeight="1">
      <c r="A149" s="24" t="s">
        <v>171</v>
      </c>
      <c r="B149" s="25">
        <v>1.0</v>
      </c>
      <c r="C149" s="24">
        <v>250.0</v>
      </c>
      <c r="D149" s="4"/>
      <c r="E149" s="4"/>
      <c r="F149" s="4"/>
      <c r="G149" s="4"/>
      <c r="H149" s="4"/>
      <c r="I149" s="4"/>
      <c r="J149" s="19"/>
      <c r="K149" s="19"/>
    </row>
    <row r="150" ht="15.75" customHeight="1">
      <c r="A150" s="24" t="s">
        <v>172</v>
      </c>
      <c r="B150" s="25">
        <v>0.3</v>
      </c>
      <c r="C150" s="24">
        <v>100.0</v>
      </c>
      <c r="D150" s="4"/>
      <c r="E150" s="4"/>
      <c r="F150" s="4"/>
      <c r="G150" s="4"/>
      <c r="H150" s="4"/>
      <c r="I150" s="4"/>
      <c r="J150" s="19"/>
      <c r="K150" s="19"/>
    </row>
    <row r="151" ht="15.75" customHeight="1">
      <c r="A151" s="24" t="s">
        <v>173</v>
      </c>
      <c r="B151" s="25">
        <v>2.0</v>
      </c>
      <c r="C151" s="24">
        <v>50.0</v>
      </c>
      <c r="D151" s="4"/>
      <c r="E151" s="4"/>
      <c r="F151" s="4"/>
      <c r="G151" s="4"/>
      <c r="H151" s="4"/>
      <c r="I151" s="4"/>
      <c r="J151" s="19"/>
      <c r="K151" s="19"/>
    </row>
    <row r="152" ht="15.75" customHeight="1">
      <c r="A152" s="24" t="s">
        <v>174</v>
      </c>
      <c r="B152" s="25">
        <v>1.0</v>
      </c>
      <c r="C152" s="24">
        <v>100.0</v>
      </c>
      <c r="D152" s="4"/>
      <c r="E152" s="4"/>
      <c r="F152" s="4"/>
      <c r="G152" s="4"/>
      <c r="H152" s="4"/>
      <c r="I152" s="4"/>
      <c r="J152" s="19"/>
      <c r="K152" s="19"/>
    </row>
    <row r="153" ht="15.75" customHeight="1">
      <c r="A153" s="24" t="s">
        <v>175</v>
      </c>
      <c r="B153" s="25">
        <v>1.0</v>
      </c>
      <c r="C153" s="24">
        <v>50.0</v>
      </c>
      <c r="D153" s="4"/>
      <c r="E153" s="4"/>
      <c r="F153" s="4"/>
      <c r="G153" s="4"/>
      <c r="H153" s="4"/>
      <c r="I153" s="4"/>
      <c r="J153" s="19"/>
      <c r="K153" s="19"/>
    </row>
    <row r="154" ht="15.75" customHeight="1">
      <c r="A154" s="24" t="s">
        <v>176</v>
      </c>
      <c r="B154" s="25">
        <v>1.5</v>
      </c>
      <c r="C154" s="24">
        <v>150.0</v>
      </c>
      <c r="D154" s="4"/>
      <c r="E154" s="4"/>
      <c r="F154" s="4"/>
      <c r="G154" s="4"/>
      <c r="H154" s="4"/>
      <c r="I154" s="4"/>
      <c r="J154" s="19"/>
      <c r="K154" s="19"/>
    </row>
    <row r="155" ht="15.75" customHeight="1">
      <c r="A155" s="24" t="s">
        <v>177</v>
      </c>
      <c r="B155" s="25">
        <v>0.9</v>
      </c>
      <c r="C155" s="24">
        <v>220.0</v>
      </c>
      <c r="D155" s="4"/>
      <c r="E155" s="4"/>
      <c r="F155" s="4"/>
      <c r="G155" s="4"/>
      <c r="H155" s="4"/>
      <c r="I155" s="4"/>
      <c r="J155" s="19"/>
      <c r="K155" s="19"/>
    </row>
    <row r="156" ht="15.75" customHeight="1">
      <c r="A156" s="24" t="s">
        <v>178</v>
      </c>
      <c r="B156" s="25">
        <v>1.5</v>
      </c>
      <c r="C156" s="24">
        <v>1.0</v>
      </c>
      <c r="D156" s="4"/>
      <c r="E156" s="4"/>
      <c r="F156" s="4"/>
      <c r="G156" s="4"/>
      <c r="H156" s="4"/>
      <c r="I156" s="4"/>
      <c r="J156" s="19"/>
      <c r="K156" s="19"/>
    </row>
    <row r="157" ht="15.75" customHeight="1">
      <c r="A157" s="24" t="s">
        <v>179</v>
      </c>
      <c r="B157" s="25">
        <v>1.0</v>
      </c>
      <c r="C157" s="24">
        <v>1.0</v>
      </c>
      <c r="D157" s="4"/>
      <c r="E157" s="4"/>
      <c r="F157" s="4"/>
      <c r="G157" s="4"/>
      <c r="H157" s="4"/>
      <c r="I157" s="4"/>
      <c r="J157" s="19"/>
      <c r="K157" s="19"/>
    </row>
    <row r="158" ht="15.75" customHeight="1">
      <c r="A158" s="24" t="s">
        <v>180</v>
      </c>
      <c r="B158" s="25">
        <v>0.8</v>
      </c>
      <c r="C158" s="24">
        <v>4.0</v>
      </c>
      <c r="D158" s="4"/>
      <c r="E158" s="4"/>
      <c r="F158" s="4"/>
      <c r="G158" s="4"/>
      <c r="H158" s="4"/>
      <c r="I158" s="4"/>
      <c r="J158" s="19"/>
      <c r="K158" s="19"/>
    </row>
    <row r="159" ht="15.75" customHeight="1">
      <c r="A159" s="24" t="s">
        <v>181</v>
      </c>
      <c r="B159" s="25">
        <v>2.0</v>
      </c>
      <c r="C159" s="24">
        <v>1.0</v>
      </c>
      <c r="D159" s="4"/>
      <c r="E159" s="4"/>
      <c r="F159" s="4"/>
      <c r="G159" s="4"/>
      <c r="H159" s="4"/>
      <c r="I159" s="4"/>
      <c r="J159" s="19"/>
      <c r="K159" s="19"/>
    </row>
    <row r="160" ht="15.75" customHeight="1">
      <c r="A160" s="24" t="s">
        <v>182</v>
      </c>
      <c r="B160" s="25">
        <v>10.0</v>
      </c>
      <c r="C160" s="24">
        <v>140.0</v>
      </c>
      <c r="D160" s="4"/>
      <c r="E160" s="4"/>
      <c r="F160" s="4"/>
      <c r="G160" s="4"/>
      <c r="H160" s="4"/>
      <c r="I160" s="4"/>
      <c r="J160" s="19"/>
      <c r="K160" s="19"/>
    </row>
    <row r="161" ht="15.75" customHeight="1">
      <c r="A161" s="24" t="s">
        <v>183</v>
      </c>
      <c r="B161" s="25">
        <v>0.9</v>
      </c>
      <c r="C161" s="24">
        <v>10.0</v>
      </c>
      <c r="D161" s="4"/>
      <c r="E161" s="4"/>
      <c r="F161" s="4"/>
      <c r="G161" s="4"/>
      <c r="H161" s="4"/>
      <c r="I161" s="4"/>
      <c r="J161" s="19"/>
      <c r="K161" s="19"/>
    </row>
    <row r="162" ht="15.75" customHeight="1">
      <c r="A162" s="24" t="s">
        <v>184</v>
      </c>
      <c r="B162" s="25">
        <v>0.6</v>
      </c>
      <c r="C162" s="24">
        <v>10.0</v>
      </c>
      <c r="D162" s="4"/>
      <c r="E162" s="4"/>
      <c r="F162" s="4"/>
      <c r="G162" s="4"/>
      <c r="H162" s="4"/>
      <c r="I162" s="4"/>
      <c r="J162" s="19"/>
      <c r="K162" s="19"/>
    </row>
    <row r="163" ht="15.75" customHeight="1">
      <c r="A163" s="24" t="s">
        <v>185</v>
      </c>
      <c r="B163" s="25">
        <v>0.7</v>
      </c>
      <c r="C163" s="24">
        <v>1.0</v>
      </c>
      <c r="D163" s="4"/>
      <c r="E163" s="4"/>
      <c r="F163" s="4"/>
      <c r="G163" s="4"/>
      <c r="H163" s="4"/>
      <c r="I163" s="4"/>
      <c r="J163" s="19"/>
      <c r="K163" s="19"/>
    </row>
    <row r="164" ht="15.75" customHeight="1">
      <c r="A164" s="24" t="s">
        <v>186</v>
      </c>
      <c r="B164" s="25">
        <v>0.75</v>
      </c>
      <c r="C164" s="24">
        <v>1.0</v>
      </c>
      <c r="D164" s="4"/>
      <c r="E164" s="4"/>
      <c r="F164" s="4"/>
      <c r="G164" s="4"/>
      <c r="H164" s="4"/>
      <c r="I164" s="4"/>
      <c r="J164" s="19"/>
      <c r="K164" s="19"/>
    </row>
    <row r="165" ht="15.75" customHeight="1">
      <c r="A165" s="24" t="s">
        <v>187</v>
      </c>
      <c r="B165" s="25">
        <v>2.0</v>
      </c>
      <c r="C165" s="24">
        <v>125.0</v>
      </c>
      <c r="D165" s="4"/>
      <c r="E165" s="4"/>
      <c r="F165" s="4"/>
      <c r="G165" s="4"/>
      <c r="H165" s="4"/>
      <c r="I165" s="4"/>
      <c r="J165" s="19"/>
      <c r="K165" s="19"/>
    </row>
    <row r="166" ht="15.75" customHeight="1">
      <c r="A166" s="24" t="s">
        <v>188</v>
      </c>
      <c r="B166" s="25">
        <v>0.45</v>
      </c>
      <c r="C166" s="24">
        <v>1.0</v>
      </c>
      <c r="D166" s="4"/>
      <c r="E166" s="4"/>
      <c r="F166" s="4"/>
      <c r="G166" s="4"/>
      <c r="H166" s="4"/>
      <c r="I166" s="4"/>
      <c r="J166" s="19"/>
      <c r="K166" s="19"/>
    </row>
    <row r="167" ht="15.75" customHeight="1">
      <c r="A167" s="24" t="s">
        <v>189</v>
      </c>
      <c r="B167" s="25">
        <v>0.75</v>
      </c>
      <c r="C167" s="24">
        <v>1.0</v>
      </c>
      <c r="D167" s="4"/>
      <c r="E167" s="4"/>
      <c r="F167" s="4"/>
      <c r="G167" s="4"/>
      <c r="H167" s="4"/>
      <c r="I167" s="4"/>
      <c r="J167" s="19"/>
      <c r="K167" s="19"/>
    </row>
    <row r="168" ht="15.75" customHeight="1">
      <c r="A168" s="24" t="s">
        <v>190</v>
      </c>
      <c r="B168" s="25">
        <v>0.5</v>
      </c>
      <c r="C168" s="24">
        <v>1.0</v>
      </c>
      <c r="D168" s="4"/>
      <c r="E168" s="4"/>
      <c r="F168" s="4"/>
      <c r="G168" s="4"/>
      <c r="H168" s="4"/>
      <c r="I168" s="4"/>
      <c r="J168" s="19"/>
      <c r="K168" s="19"/>
    </row>
    <row r="169" ht="15.75" customHeight="1">
      <c r="A169" s="24" t="s">
        <v>191</v>
      </c>
      <c r="B169" s="25">
        <v>0.4</v>
      </c>
      <c r="C169" s="24">
        <v>1.0</v>
      </c>
      <c r="D169" s="4"/>
      <c r="E169" s="4"/>
      <c r="F169" s="4"/>
      <c r="G169" s="4"/>
      <c r="H169" s="4"/>
      <c r="I169" s="4"/>
      <c r="J169" s="19"/>
      <c r="K169" s="19"/>
    </row>
    <row r="170" ht="15.75" customHeight="1">
      <c r="A170" s="24" t="s">
        <v>192</v>
      </c>
      <c r="B170" s="25">
        <v>3.0</v>
      </c>
      <c r="C170" s="24">
        <v>50.0</v>
      </c>
      <c r="D170" s="4"/>
      <c r="E170" s="4"/>
      <c r="F170" s="4"/>
      <c r="G170" s="4"/>
      <c r="H170" s="4"/>
      <c r="I170" s="4"/>
      <c r="J170" s="19"/>
      <c r="K170" s="19"/>
    </row>
    <row r="171" ht="15.75" customHeight="1">
      <c r="A171" s="24" t="s">
        <v>193</v>
      </c>
      <c r="B171" s="25">
        <v>1.0</v>
      </c>
      <c r="C171" s="24">
        <v>100.0</v>
      </c>
      <c r="D171" s="4"/>
      <c r="E171" s="4"/>
      <c r="F171" s="4"/>
      <c r="G171" s="4"/>
      <c r="H171" s="4"/>
      <c r="I171" s="4"/>
      <c r="J171" s="19"/>
      <c r="K171" s="19"/>
    </row>
    <row r="172" ht="15.75" customHeight="1">
      <c r="A172" s="24" t="s">
        <v>194</v>
      </c>
      <c r="B172" s="25">
        <v>1.0</v>
      </c>
      <c r="C172" s="24">
        <v>100.0</v>
      </c>
      <c r="D172" s="4"/>
      <c r="E172" s="4"/>
      <c r="F172" s="4"/>
      <c r="G172" s="4"/>
      <c r="H172" s="4"/>
      <c r="I172" s="4"/>
      <c r="J172" s="19"/>
      <c r="K172" s="19"/>
    </row>
    <row r="173" ht="15.75" customHeight="1">
      <c r="A173" s="24" t="s">
        <v>195</v>
      </c>
      <c r="B173" s="25">
        <v>1.9</v>
      </c>
      <c r="C173" s="24">
        <v>25.0</v>
      </c>
      <c r="D173" s="4"/>
      <c r="E173" s="4"/>
      <c r="F173" s="4"/>
      <c r="G173" s="4"/>
      <c r="H173" s="4"/>
      <c r="I173" s="4"/>
      <c r="J173" s="19"/>
      <c r="K173" s="19"/>
    </row>
    <row r="174" ht="15.75" customHeight="1">
      <c r="A174" s="24" t="s">
        <v>196</v>
      </c>
      <c r="B174" s="25">
        <v>3.0</v>
      </c>
      <c r="C174" s="24">
        <v>15.0</v>
      </c>
      <c r="D174" s="4"/>
      <c r="E174" s="4"/>
      <c r="F174" s="4"/>
      <c r="G174" s="4"/>
      <c r="H174" s="4"/>
      <c r="I174" s="4"/>
      <c r="J174" s="19"/>
      <c r="K174" s="19"/>
    </row>
    <row r="175" ht="15.75" customHeight="1">
      <c r="A175" s="24" t="s">
        <v>197</v>
      </c>
      <c r="B175" s="25">
        <v>3.0</v>
      </c>
      <c r="C175" s="24">
        <v>10.0</v>
      </c>
      <c r="D175" s="4"/>
      <c r="E175" s="4"/>
      <c r="F175" s="4"/>
      <c r="G175" s="4"/>
      <c r="H175" s="4"/>
      <c r="I175" s="4"/>
      <c r="J175" s="19"/>
      <c r="K175" s="19"/>
    </row>
    <row r="176" ht="15.75" customHeight="1">
      <c r="A176" s="24" t="s">
        <v>198</v>
      </c>
      <c r="B176" s="25">
        <v>3.0</v>
      </c>
      <c r="C176" s="24">
        <v>1.0</v>
      </c>
      <c r="D176" s="4"/>
      <c r="E176" s="4"/>
      <c r="F176" s="4"/>
      <c r="G176" s="4"/>
      <c r="H176" s="4"/>
      <c r="I176" s="4"/>
      <c r="J176" s="19"/>
      <c r="K176" s="19"/>
    </row>
    <row r="177" ht="15.75" customHeight="1">
      <c r="A177" s="24" t="s">
        <v>199</v>
      </c>
      <c r="B177" s="25">
        <v>1.5</v>
      </c>
      <c r="C177" s="24">
        <v>100.0</v>
      </c>
      <c r="D177" s="4"/>
      <c r="E177" s="4"/>
      <c r="F177" s="4"/>
      <c r="G177" s="4"/>
      <c r="H177" s="4"/>
      <c r="I177" s="4"/>
      <c r="J177" s="19"/>
      <c r="K177" s="19"/>
    </row>
    <row r="178" ht="15.75" customHeight="1">
      <c r="A178" s="24" t="s">
        <v>200</v>
      </c>
      <c r="B178" s="25">
        <v>1.25</v>
      </c>
      <c r="C178" s="24">
        <v>1.0</v>
      </c>
      <c r="D178" s="4"/>
      <c r="E178" s="4"/>
      <c r="F178" s="4"/>
      <c r="G178" s="4"/>
      <c r="H178" s="4"/>
      <c r="I178" s="4"/>
      <c r="J178" s="19"/>
      <c r="K178" s="19"/>
    </row>
    <row r="179" ht="15.75" customHeight="1">
      <c r="A179" s="24" t="s">
        <v>201</v>
      </c>
      <c r="B179" s="25">
        <v>4.0</v>
      </c>
      <c r="C179" s="24">
        <v>1.0</v>
      </c>
      <c r="D179" s="4"/>
      <c r="E179" s="4"/>
      <c r="F179" s="4"/>
      <c r="G179" s="4"/>
      <c r="H179" s="4"/>
      <c r="I179" s="4"/>
      <c r="J179" s="19"/>
      <c r="K179" s="19"/>
    </row>
    <row r="180" ht="15.75" customHeight="1">
      <c r="A180" s="24" t="s">
        <v>202</v>
      </c>
      <c r="B180" s="25">
        <v>2.0</v>
      </c>
      <c r="C180" s="24">
        <v>1.0</v>
      </c>
      <c r="D180" s="4"/>
      <c r="E180" s="4"/>
      <c r="F180" s="4"/>
      <c r="G180" s="4"/>
      <c r="H180" s="4"/>
      <c r="I180" s="4"/>
      <c r="J180" s="19"/>
      <c r="K180" s="19"/>
    </row>
    <row r="181" ht="15.75" customHeight="1">
      <c r="A181" s="24" t="s">
        <v>203</v>
      </c>
      <c r="B181" s="25">
        <v>2.0</v>
      </c>
      <c r="C181" s="24">
        <v>5.0</v>
      </c>
      <c r="D181" s="4"/>
      <c r="E181" s="4"/>
      <c r="F181" s="4"/>
      <c r="G181" s="4"/>
      <c r="H181" s="4"/>
      <c r="I181" s="4"/>
      <c r="J181" s="19"/>
      <c r="K181" s="19"/>
    </row>
    <row r="182" ht="15.75" customHeight="1">
      <c r="A182" s="24" t="s">
        <v>204</v>
      </c>
      <c r="B182" s="25">
        <v>1.0</v>
      </c>
      <c r="C182" s="24">
        <v>5.0</v>
      </c>
      <c r="D182" s="4"/>
      <c r="E182" s="4"/>
      <c r="F182" s="4"/>
      <c r="G182" s="4"/>
      <c r="H182" s="4"/>
      <c r="I182" s="4"/>
      <c r="J182" s="19"/>
      <c r="K182" s="19"/>
    </row>
    <row r="183" ht="15.75" customHeight="1">
      <c r="A183" s="24" t="s">
        <v>205</v>
      </c>
      <c r="B183" s="25">
        <v>0.75</v>
      </c>
      <c r="C183" s="24">
        <v>600.0</v>
      </c>
      <c r="D183" s="4"/>
      <c r="E183" s="4"/>
      <c r="F183" s="4"/>
      <c r="G183" s="4"/>
      <c r="H183" s="4"/>
      <c r="I183" s="4"/>
      <c r="J183" s="19"/>
      <c r="K183" s="19"/>
    </row>
    <row r="184" ht="15.75" customHeight="1">
      <c r="A184" s="24" t="s">
        <v>206</v>
      </c>
      <c r="B184" s="25">
        <v>0.25</v>
      </c>
      <c r="C184" s="24">
        <v>1.0</v>
      </c>
      <c r="D184" s="4"/>
      <c r="E184" s="4"/>
      <c r="F184" s="4"/>
      <c r="G184" s="4"/>
      <c r="H184" s="4"/>
      <c r="I184" s="4"/>
      <c r="J184" s="19"/>
      <c r="K184" s="19"/>
    </row>
    <row r="185" ht="15.75" customHeight="1">
      <c r="A185" s="24" t="s">
        <v>207</v>
      </c>
      <c r="B185" s="25">
        <v>0.6</v>
      </c>
      <c r="C185" s="24">
        <v>300.0</v>
      </c>
      <c r="D185" s="4"/>
      <c r="E185" s="4"/>
      <c r="F185" s="4"/>
      <c r="G185" s="4"/>
      <c r="H185" s="4"/>
      <c r="I185" s="4"/>
      <c r="J185" s="19"/>
      <c r="K185" s="19"/>
    </row>
    <row r="186" ht="15.75" customHeight="1">
      <c r="A186" s="27" t="s">
        <v>208</v>
      </c>
      <c r="B186" s="25">
        <v>240.0</v>
      </c>
      <c r="C186" s="24">
        <v>1.0</v>
      </c>
      <c r="D186" s="4"/>
      <c r="E186" s="4"/>
      <c r="F186" s="4"/>
      <c r="G186" s="4"/>
      <c r="H186" s="4"/>
      <c r="I186" s="4"/>
      <c r="J186" s="19"/>
      <c r="K186" s="19"/>
    </row>
    <row r="187" ht="15.75" customHeight="1">
      <c r="A187" s="24" t="s">
        <v>209</v>
      </c>
      <c r="B187" s="25">
        <v>1.3</v>
      </c>
      <c r="C187" s="24">
        <v>1.0</v>
      </c>
      <c r="D187" s="4"/>
      <c r="E187" s="4"/>
      <c r="F187" s="4"/>
      <c r="G187" s="4"/>
      <c r="H187" s="4"/>
      <c r="I187" s="4"/>
      <c r="J187" s="19"/>
      <c r="K187" s="19"/>
    </row>
    <row r="188" ht="15.75" customHeight="1">
      <c r="A188" s="24" t="s">
        <v>210</v>
      </c>
      <c r="B188" s="25">
        <v>1.0</v>
      </c>
      <c r="C188" s="24">
        <v>1.0</v>
      </c>
      <c r="D188" s="4"/>
      <c r="E188" s="4"/>
      <c r="F188" s="4"/>
      <c r="G188" s="4"/>
      <c r="H188" s="4"/>
      <c r="I188" s="4"/>
      <c r="J188" s="19"/>
      <c r="K188" s="19"/>
    </row>
    <row r="189" ht="15.75" customHeight="1">
      <c r="A189" s="24" t="s">
        <v>211</v>
      </c>
      <c r="B189" s="25">
        <v>0.2</v>
      </c>
      <c r="C189" s="24">
        <v>1.0</v>
      </c>
      <c r="D189" s="4"/>
      <c r="E189" s="4"/>
      <c r="F189" s="4"/>
      <c r="G189" s="4"/>
      <c r="H189" s="4"/>
      <c r="I189" s="4"/>
      <c r="J189" s="19"/>
      <c r="K189" s="19"/>
    </row>
    <row r="190" ht="15.75" customHeight="1">
      <c r="A190" s="24" t="s">
        <v>212</v>
      </c>
      <c r="B190" s="25">
        <v>1.0</v>
      </c>
      <c r="C190" s="24">
        <v>1.0</v>
      </c>
      <c r="D190" s="4"/>
      <c r="E190" s="4"/>
      <c r="F190" s="4"/>
      <c r="G190" s="4"/>
      <c r="H190" s="4"/>
      <c r="I190" s="4"/>
      <c r="J190" s="19"/>
      <c r="K190" s="19"/>
    </row>
    <row r="191" ht="15.75" customHeight="1">
      <c r="A191" s="24" t="s">
        <v>213</v>
      </c>
      <c r="B191" s="25">
        <v>1.0</v>
      </c>
      <c r="C191" s="24">
        <v>1.0</v>
      </c>
      <c r="D191" s="4"/>
      <c r="E191" s="4"/>
      <c r="F191" s="4"/>
      <c r="G191" s="4"/>
      <c r="H191" s="4"/>
      <c r="I191" s="4"/>
      <c r="J191" s="19"/>
      <c r="K191" s="19"/>
    </row>
    <row r="192" ht="15.75" customHeight="1">
      <c r="A192" s="24" t="s">
        <v>214</v>
      </c>
      <c r="B192" s="25">
        <v>1.0</v>
      </c>
      <c r="C192" s="24">
        <v>20.0</v>
      </c>
      <c r="D192" s="4"/>
      <c r="E192" s="4"/>
      <c r="F192" s="4"/>
      <c r="G192" s="4"/>
      <c r="H192" s="4"/>
      <c r="I192" s="4"/>
      <c r="J192" s="19"/>
      <c r="K192" s="19"/>
    </row>
    <row r="193" ht="15.75" customHeight="1">
      <c r="A193" s="24" t="s">
        <v>215</v>
      </c>
      <c r="B193" s="25">
        <v>1.0</v>
      </c>
      <c r="C193" s="24">
        <v>10.0</v>
      </c>
      <c r="D193" s="4"/>
      <c r="E193" s="4"/>
      <c r="F193" s="4"/>
      <c r="G193" s="4"/>
      <c r="H193" s="4"/>
      <c r="I193" s="4"/>
      <c r="J193" s="19"/>
      <c r="K193" s="19"/>
    </row>
    <row r="194" ht="15.75" customHeight="1">
      <c r="A194" s="24" t="s">
        <v>216</v>
      </c>
      <c r="B194" s="25">
        <v>1.5</v>
      </c>
      <c r="C194" s="24">
        <v>50.0</v>
      </c>
      <c r="D194" s="4"/>
      <c r="E194" s="4"/>
      <c r="F194" s="4"/>
      <c r="G194" s="4"/>
      <c r="H194" s="4"/>
      <c r="I194" s="4"/>
      <c r="J194" s="19"/>
      <c r="K194" s="19"/>
    </row>
    <row r="195" ht="15.75" customHeight="1">
      <c r="A195" s="24" t="s">
        <v>217</v>
      </c>
      <c r="B195" s="25">
        <v>1.3</v>
      </c>
      <c r="C195" s="24">
        <v>1.0</v>
      </c>
      <c r="D195" s="4"/>
      <c r="E195" s="4"/>
      <c r="F195" s="4"/>
      <c r="G195" s="4"/>
      <c r="H195" s="4"/>
      <c r="I195" s="4"/>
      <c r="J195" s="19"/>
      <c r="K195" s="19"/>
    </row>
    <row r="196" ht="15.75" customHeight="1">
      <c r="A196" s="24" t="s">
        <v>218</v>
      </c>
      <c r="B196" s="25">
        <v>2.0</v>
      </c>
      <c r="C196" s="24">
        <v>5.0</v>
      </c>
      <c r="D196" s="4"/>
      <c r="E196" s="4"/>
      <c r="F196" s="4"/>
      <c r="G196" s="4"/>
      <c r="H196" s="4"/>
      <c r="I196" s="4"/>
      <c r="J196" s="19"/>
      <c r="K196" s="19"/>
    </row>
    <row r="197" ht="15.75" customHeight="1">
      <c r="A197" s="24" t="s">
        <v>219</v>
      </c>
      <c r="B197" s="25">
        <v>3.0</v>
      </c>
      <c r="C197" s="24">
        <v>1.0</v>
      </c>
      <c r="D197" s="4"/>
      <c r="E197" s="4"/>
      <c r="F197" s="4"/>
      <c r="G197" s="4"/>
      <c r="H197" s="4"/>
      <c r="I197" s="4"/>
      <c r="J197" s="19"/>
      <c r="K197" s="19"/>
    </row>
    <row r="198" ht="15.75" customHeight="1">
      <c r="A198" s="24" t="s">
        <v>220</v>
      </c>
      <c r="B198" s="25">
        <v>4.2</v>
      </c>
      <c r="C198" s="24">
        <v>50.0</v>
      </c>
      <c r="D198" s="4"/>
      <c r="E198" s="4"/>
      <c r="F198" s="4"/>
      <c r="G198" s="4"/>
      <c r="H198" s="4"/>
      <c r="I198" s="4"/>
      <c r="J198" s="19"/>
      <c r="K198" s="19"/>
    </row>
    <row r="199" ht="15.75" customHeight="1">
      <c r="A199" s="24" t="s">
        <v>221</v>
      </c>
      <c r="B199" s="25">
        <v>2.0</v>
      </c>
      <c r="C199" s="24">
        <v>10.0</v>
      </c>
      <c r="D199" s="4"/>
      <c r="E199" s="4"/>
      <c r="F199" s="4"/>
      <c r="G199" s="4"/>
      <c r="H199" s="4"/>
      <c r="I199" s="4"/>
      <c r="J199" s="19"/>
      <c r="K199" s="19"/>
    </row>
    <row r="200" ht="15.75" customHeight="1">
      <c r="A200" s="24" t="s">
        <v>222</v>
      </c>
      <c r="B200" s="30">
        <v>12.0</v>
      </c>
      <c r="C200" s="31">
        <v>32.0</v>
      </c>
      <c r="D200" s="4"/>
      <c r="E200" s="4"/>
      <c r="F200" s="4"/>
      <c r="G200" s="4"/>
      <c r="H200" s="4"/>
      <c r="I200" s="4"/>
      <c r="J200" s="19"/>
      <c r="K200" s="19"/>
    </row>
    <row r="201" ht="15.75" customHeight="1">
      <c r="A201" s="24" t="s">
        <v>223</v>
      </c>
      <c r="B201" s="25">
        <v>1.0</v>
      </c>
      <c r="C201" s="24">
        <v>1.0</v>
      </c>
      <c r="D201" s="4"/>
      <c r="E201" s="4"/>
      <c r="F201" s="4"/>
      <c r="G201" s="4"/>
      <c r="H201" s="4"/>
      <c r="I201" s="4"/>
      <c r="J201" s="19"/>
      <c r="K201" s="19"/>
    </row>
    <row r="202" ht="15.75" customHeight="1">
      <c r="A202" s="27" t="s">
        <v>224</v>
      </c>
      <c r="B202" s="25">
        <v>16.0</v>
      </c>
      <c r="C202" s="24">
        <v>1.0</v>
      </c>
      <c r="D202" s="4"/>
      <c r="E202" s="4"/>
      <c r="F202" s="4"/>
      <c r="G202" s="4"/>
      <c r="H202" s="4"/>
      <c r="I202" s="4"/>
      <c r="J202" s="19"/>
      <c r="K202" s="19"/>
    </row>
    <row r="203" ht="15.75" customHeight="1">
      <c r="A203" s="27" t="s">
        <v>225</v>
      </c>
      <c r="B203" s="25">
        <v>1.0</v>
      </c>
      <c r="C203" s="24">
        <v>1.0</v>
      </c>
      <c r="D203" s="4"/>
      <c r="E203" s="4"/>
      <c r="F203" s="4"/>
      <c r="G203" s="4"/>
      <c r="H203" s="4"/>
      <c r="I203" s="4"/>
      <c r="J203" s="19"/>
      <c r="K203" s="19"/>
    </row>
    <row r="204" ht="15.75" customHeight="1">
      <c r="A204" s="24" t="s">
        <v>226</v>
      </c>
      <c r="B204" s="25">
        <v>5.8</v>
      </c>
      <c r="C204" s="24">
        <v>1.0</v>
      </c>
      <c r="D204" s="4"/>
      <c r="E204" s="4"/>
      <c r="F204" s="4"/>
      <c r="G204" s="4"/>
      <c r="H204" s="4"/>
      <c r="I204" s="4"/>
      <c r="J204" s="19"/>
      <c r="K204" s="19"/>
    </row>
    <row r="205" ht="15.75" customHeight="1">
      <c r="A205" s="24" t="s">
        <v>227</v>
      </c>
      <c r="B205" s="25">
        <v>2.0</v>
      </c>
      <c r="C205" s="24">
        <v>1.0</v>
      </c>
      <c r="D205" s="4"/>
      <c r="E205" s="4"/>
      <c r="F205" s="4"/>
      <c r="G205" s="4"/>
      <c r="H205" s="4"/>
      <c r="I205" s="4"/>
      <c r="J205" s="19"/>
      <c r="K205" s="19"/>
    </row>
    <row r="206" ht="15.75" customHeight="1">
      <c r="A206" s="24" t="s">
        <v>228</v>
      </c>
      <c r="B206" s="25">
        <v>1.0</v>
      </c>
      <c r="C206" s="24">
        <v>12.0</v>
      </c>
      <c r="D206" s="4"/>
      <c r="E206" s="4"/>
      <c r="F206" s="4"/>
      <c r="G206" s="4"/>
      <c r="H206" s="4"/>
      <c r="I206" s="4"/>
      <c r="J206" s="19"/>
      <c r="K206" s="19"/>
    </row>
    <row r="207" ht="15.75" customHeight="1">
      <c r="A207" s="24" t="s">
        <v>229</v>
      </c>
      <c r="B207" s="25">
        <v>3.0</v>
      </c>
      <c r="C207" s="24">
        <v>30.0</v>
      </c>
      <c r="D207" s="4"/>
      <c r="E207" s="4"/>
      <c r="F207" s="4"/>
      <c r="G207" s="4"/>
      <c r="H207" s="4"/>
      <c r="I207" s="4"/>
      <c r="J207" s="19"/>
      <c r="K207" s="19"/>
    </row>
    <row r="208" ht="15.75" customHeight="1">
      <c r="A208" s="24" t="s">
        <v>230</v>
      </c>
      <c r="B208" s="25">
        <v>0.3</v>
      </c>
      <c r="C208" s="24">
        <v>1.0</v>
      </c>
      <c r="D208" s="4"/>
      <c r="E208" s="4"/>
      <c r="F208" s="4"/>
      <c r="G208" s="4"/>
      <c r="H208" s="4"/>
      <c r="I208" s="4"/>
      <c r="J208" s="19"/>
      <c r="K208" s="19"/>
    </row>
    <row r="209" ht="15.75" customHeight="1">
      <c r="A209" s="24" t="s">
        <v>231</v>
      </c>
      <c r="B209" s="25">
        <v>2.0</v>
      </c>
      <c r="C209" s="24">
        <v>1.0</v>
      </c>
      <c r="D209" s="4"/>
      <c r="E209" s="4"/>
      <c r="F209" s="4"/>
      <c r="G209" s="4"/>
      <c r="H209" s="4"/>
      <c r="I209" s="4"/>
      <c r="J209" s="19"/>
      <c r="K209" s="19"/>
    </row>
    <row r="210" ht="15.75" customHeight="1">
      <c r="A210" s="24" t="s">
        <v>232</v>
      </c>
      <c r="B210" s="25">
        <v>0.2</v>
      </c>
      <c r="C210" s="24">
        <v>1.0</v>
      </c>
      <c r="D210" s="4"/>
      <c r="E210" s="4"/>
      <c r="F210" s="4"/>
      <c r="G210" s="4"/>
      <c r="H210" s="4"/>
      <c r="I210" s="4"/>
      <c r="J210" s="19"/>
      <c r="K210" s="19"/>
    </row>
    <row r="211" ht="15.75" customHeight="1">
      <c r="A211" s="24" t="s">
        <v>233</v>
      </c>
      <c r="B211" s="25">
        <v>0.5</v>
      </c>
      <c r="C211" s="24">
        <v>1.0</v>
      </c>
      <c r="D211" s="4"/>
      <c r="E211" s="4"/>
      <c r="F211" s="4"/>
      <c r="G211" s="4"/>
      <c r="H211" s="4"/>
      <c r="I211" s="4"/>
      <c r="J211" s="19"/>
      <c r="K211" s="19"/>
    </row>
    <row r="212" ht="15.75" customHeight="1">
      <c r="A212" s="24" t="s">
        <v>234</v>
      </c>
      <c r="B212" s="25">
        <v>1.0</v>
      </c>
      <c r="C212" s="24">
        <v>1.0</v>
      </c>
      <c r="D212" s="4"/>
      <c r="E212" s="4"/>
      <c r="F212" s="4"/>
      <c r="G212" s="4"/>
      <c r="H212" s="4"/>
      <c r="I212" s="4"/>
      <c r="J212" s="19"/>
      <c r="K212" s="19"/>
    </row>
    <row r="213" ht="15.75" customHeight="1">
      <c r="A213" s="24" t="s">
        <v>235</v>
      </c>
      <c r="B213" s="25">
        <v>6.55</v>
      </c>
      <c r="C213" s="24">
        <v>12.0</v>
      </c>
      <c r="D213" s="4"/>
      <c r="E213" s="4"/>
      <c r="F213" s="4"/>
      <c r="G213" s="4"/>
      <c r="H213" s="4"/>
      <c r="I213" s="4"/>
      <c r="J213" s="19"/>
      <c r="K213" s="19"/>
    </row>
    <row r="214" ht="15.75" customHeight="1">
      <c r="A214" s="24" t="s">
        <v>236</v>
      </c>
      <c r="B214" s="25">
        <v>1.0</v>
      </c>
      <c r="C214" s="24">
        <v>1.0</v>
      </c>
      <c r="D214" s="4"/>
      <c r="E214" s="4"/>
      <c r="F214" s="4"/>
      <c r="G214" s="4"/>
      <c r="H214" s="4"/>
      <c r="I214" s="4"/>
      <c r="J214" s="19"/>
      <c r="K214" s="19"/>
    </row>
    <row r="215" ht="15.75" customHeight="1">
      <c r="A215" s="24" t="s">
        <v>237</v>
      </c>
      <c r="B215" s="25">
        <v>1.0</v>
      </c>
      <c r="C215" s="24">
        <v>500.0</v>
      </c>
      <c r="D215" s="4"/>
      <c r="E215" s="4"/>
      <c r="F215" s="4"/>
      <c r="G215" s="4"/>
      <c r="H215" s="4"/>
      <c r="I215" s="4"/>
      <c r="J215" s="19"/>
      <c r="K215" s="19"/>
    </row>
    <row r="216" ht="15.75" customHeight="1">
      <c r="A216" s="24" t="s">
        <v>238</v>
      </c>
      <c r="B216" s="25">
        <v>0.8</v>
      </c>
      <c r="C216" s="24">
        <v>100.0</v>
      </c>
      <c r="D216" s="4"/>
      <c r="E216" s="4"/>
      <c r="F216" s="4"/>
      <c r="G216" s="4"/>
      <c r="H216" s="4"/>
      <c r="I216" s="4"/>
      <c r="J216" s="19"/>
      <c r="K216" s="19"/>
    </row>
    <row r="217" ht="15.75" customHeight="1">
      <c r="A217" s="24" t="s">
        <v>239</v>
      </c>
      <c r="B217" s="25">
        <v>0.5</v>
      </c>
      <c r="C217" s="24">
        <v>1.0</v>
      </c>
      <c r="D217" s="4"/>
      <c r="E217" s="4"/>
      <c r="F217" s="4"/>
      <c r="G217" s="4"/>
      <c r="H217" s="4"/>
      <c r="I217" s="4"/>
      <c r="J217" s="19"/>
      <c r="K217" s="19"/>
    </row>
    <row r="218" ht="15.75" customHeight="1">
      <c r="A218" s="24" t="s">
        <v>240</v>
      </c>
      <c r="B218" s="25">
        <v>0.25</v>
      </c>
      <c r="C218" s="24">
        <v>1.0</v>
      </c>
      <c r="D218" s="4"/>
      <c r="E218" s="4"/>
      <c r="F218" s="4"/>
      <c r="G218" s="4"/>
      <c r="H218" s="4"/>
      <c r="I218" s="4"/>
      <c r="J218" s="19"/>
      <c r="K218" s="19"/>
    </row>
    <row r="219" ht="15.75" customHeight="1">
      <c r="A219" s="24" t="s">
        <v>241</v>
      </c>
      <c r="B219" s="25">
        <v>2.0</v>
      </c>
      <c r="C219" s="24">
        <v>1.0</v>
      </c>
      <c r="D219" s="4"/>
      <c r="E219" s="4"/>
      <c r="F219" s="4"/>
      <c r="G219" s="4"/>
      <c r="H219" s="4"/>
      <c r="I219" s="4"/>
      <c r="J219" s="19"/>
      <c r="K219" s="19"/>
    </row>
    <row r="220" ht="15.75" customHeight="1">
      <c r="A220" s="24" t="s">
        <v>242</v>
      </c>
      <c r="B220" s="25">
        <v>2.0</v>
      </c>
      <c r="C220" s="24">
        <v>1.0</v>
      </c>
      <c r="D220" s="4"/>
      <c r="E220" s="4"/>
      <c r="F220" s="4"/>
      <c r="G220" s="4"/>
      <c r="H220" s="4"/>
      <c r="I220" s="4"/>
      <c r="J220" s="19"/>
      <c r="K220" s="19"/>
    </row>
    <row r="221" ht="15.75" customHeight="1">
      <c r="A221" s="24" t="s">
        <v>243</v>
      </c>
      <c r="B221" s="25">
        <v>2.5</v>
      </c>
      <c r="C221" s="24">
        <v>1.0</v>
      </c>
      <c r="D221" s="4"/>
      <c r="E221" s="4"/>
      <c r="F221" s="4"/>
      <c r="G221" s="4"/>
      <c r="H221" s="4"/>
      <c r="I221" s="4"/>
      <c r="J221" s="19"/>
      <c r="K221" s="19"/>
    </row>
    <row r="222" ht="15.75" customHeight="1">
      <c r="A222" s="24" t="s">
        <v>244</v>
      </c>
      <c r="B222" s="25">
        <v>5.0</v>
      </c>
      <c r="C222" s="24">
        <v>1.0</v>
      </c>
      <c r="D222" s="4"/>
      <c r="E222" s="4"/>
      <c r="F222" s="4"/>
      <c r="G222" s="4"/>
      <c r="H222" s="4"/>
      <c r="I222" s="4"/>
      <c r="J222" s="19"/>
      <c r="K222" s="19"/>
    </row>
    <row r="223" ht="15.75" customHeight="1">
      <c r="A223" s="24" t="s">
        <v>245</v>
      </c>
      <c r="B223" s="25">
        <v>2.5</v>
      </c>
      <c r="C223" s="24">
        <v>1.0</v>
      </c>
      <c r="D223" s="4"/>
      <c r="E223" s="4"/>
      <c r="F223" s="4"/>
      <c r="G223" s="4"/>
      <c r="H223" s="4"/>
      <c r="I223" s="4"/>
      <c r="J223" s="19"/>
      <c r="K223" s="19"/>
    </row>
    <row r="224" ht="15.75" customHeight="1">
      <c r="A224" s="27" t="s">
        <v>246</v>
      </c>
      <c r="B224" s="25">
        <v>0.7</v>
      </c>
      <c r="C224" s="24">
        <v>1.0</v>
      </c>
      <c r="D224" s="4"/>
      <c r="E224" s="4"/>
      <c r="F224" s="4"/>
      <c r="G224" s="4"/>
      <c r="H224" s="4"/>
      <c r="I224" s="4"/>
      <c r="J224" s="19"/>
      <c r="K224" s="19"/>
    </row>
    <row r="225" ht="15.75" customHeight="1">
      <c r="A225" s="24" t="s">
        <v>247</v>
      </c>
      <c r="B225" s="25">
        <v>3.5</v>
      </c>
      <c r="C225" s="24">
        <v>125.0</v>
      </c>
      <c r="D225" s="4"/>
      <c r="E225" s="4"/>
      <c r="F225" s="4"/>
      <c r="G225" s="4"/>
      <c r="H225" s="4"/>
      <c r="I225" s="4"/>
      <c r="J225" s="19"/>
      <c r="K225" s="19"/>
    </row>
    <row r="226" ht="15.75" customHeight="1">
      <c r="A226" s="24" t="s">
        <v>248</v>
      </c>
      <c r="B226" s="25">
        <v>0.7</v>
      </c>
      <c r="C226" s="24">
        <v>1.0</v>
      </c>
      <c r="D226" s="4"/>
      <c r="E226" s="4"/>
      <c r="F226" s="4"/>
      <c r="G226" s="4"/>
      <c r="H226" s="4"/>
      <c r="I226" s="4"/>
      <c r="J226" s="19"/>
      <c r="K226" s="19"/>
    </row>
    <row r="227" ht="15.75" customHeight="1">
      <c r="A227" s="27" t="s">
        <v>249</v>
      </c>
      <c r="B227" s="25">
        <v>0.5</v>
      </c>
      <c r="C227" s="24">
        <v>1.0</v>
      </c>
      <c r="D227" s="4"/>
      <c r="E227" s="4"/>
      <c r="F227" s="4"/>
      <c r="G227" s="4"/>
      <c r="H227" s="4"/>
      <c r="I227" s="4"/>
      <c r="J227" s="19"/>
      <c r="K227" s="19"/>
    </row>
    <row r="228" ht="15.75" customHeight="1">
      <c r="A228" s="29" t="s">
        <v>250</v>
      </c>
      <c r="B228" s="25">
        <v>3.0</v>
      </c>
      <c r="C228" s="24">
        <v>5.0</v>
      </c>
      <c r="D228" s="4"/>
      <c r="E228" s="4"/>
      <c r="F228" s="4"/>
      <c r="G228" s="4"/>
      <c r="H228" s="4"/>
      <c r="I228" s="4"/>
      <c r="J228" s="19"/>
      <c r="K228" s="19"/>
    </row>
    <row r="229" ht="15.75" customHeight="1">
      <c r="A229" s="24" t="s">
        <v>251</v>
      </c>
      <c r="B229" s="25">
        <v>4.0</v>
      </c>
      <c r="C229" s="24">
        <v>1.0</v>
      </c>
      <c r="D229" s="4"/>
      <c r="E229" s="4"/>
      <c r="F229" s="4"/>
      <c r="G229" s="4"/>
      <c r="H229" s="4"/>
      <c r="I229" s="4"/>
      <c r="J229" s="19"/>
      <c r="K229" s="19"/>
    </row>
    <row r="230" ht="15.75" customHeight="1">
      <c r="A230" s="24" t="s">
        <v>252</v>
      </c>
      <c r="B230" s="25">
        <v>1.0</v>
      </c>
      <c r="C230" s="24">
        <v>5.0</v>
      </c>
      <c r="D230" s="4"/>
      <c r="E230" s="4"/>
      <c r="F230" s="4"/>
      <c r="G230" s="4"/>
      <c r="H230" s="4"/>
      <c r="I230" s="4"/>
      <c r="J230" s="19"/>
      <c r="K230" s="19"/>
    </row>
    <row r="231" ht="15.75" customHeight="1">
      <c r="A231" s="27" t="s">
        <v>253</v>
      </c>
      <c r="B231" s="25">
        <v>0.5</v>
      </c>
      <c r="C231" s="24">
        <v>1.0</v>
      </c>
      <c r="D231" s="4"/>
      <c r="E231" s="4"/>
      <c r="F231" s="4"/>
      <c r="G231" s="4"/>
      <c r="H231" s="4"/>
      <c r="I231" s="4"/>
      <c r="J231" s="19"/>
      <c r="K231" s="19"/>
    </row>
    <row r="232" ht="15.75" customHeight="1">
      <c r="A232" s="24" t="s">
        <v>254</v>
      </c>
      <c r="B232" s="25">
        <v>6.0</v>
      </c>
      <c r="C232" s="24">
        <v>1.0</v>
      </c>
      <c r="D232" s="4"/>
      <c r="E232" s="4"/>
      <c r="F232" s="4"/>
      <c r="G232" s="4"/>
      <c r="H232" s="4"/>
      <c r="I232" s="4"/>
      <c r="J232" s="19"/>
      <c r="K232" s="19"/>
    </row>
    <row r="233" ht="15.75" customHeight="1">
      <c r="A233" s="24" t="s">
        <v>255</v>
      </c>
      <c r="B233" s="25">
        <v>1.8</v>
      </c>
      <c r="C233" s="24">
        <v>480.0</v>
      </c>
      <c r="D233" s="4"/>
      <c r="E233" s="4"/>
      <c r="F233" s="4"/>
      <c r="G233" s="4"/>
      <c r="H233" s="4"/>
      <c r="I233" s="4"/>
      <c r="J233" s="19"/>
      <c r="K233" s="19"/>
    </row>
    <row r="234" ht="15.75" customHeight="1">
      <c r="A234" s="24" t="s">
        <v>256</v>
      </c>
      <c r="B234" s="25">
        <v>0.75</v>
      </c>
      <c r="C234" s="24">
        <v>6.0</v>
      </c>
      <c r="D234" s="4"/>
      <c r="E234" s="4"/>
      <c r="F234" s="4"/>
      <c r="G234" s="4"/>
      <c r="H234" s="4"/>
      <c r="I234" s="4"/>
      <c r="J234" s="19"/>
      <c r="K234" s="19"/>
    </row>
    <row r="235" ht="15.75" customHeight="1">
      <c r="A235" s="24" t="s">
        <v>257</v>
      </c>
      <c r="B235" s="25">
        <v>0.3</v>
      </c>
      <c r="C235" s="24">
        <v>1.0</v>
      </c>
      <c r="D235" s="4"/>
      <c r="E235" s="4"/>
      <c r="F235" s="4"/>
      <c r="G235" s="4"/>
      <c r="H235" s="4"/>
      <c r="I235" s="4"/>
      <c r="J235" s="19"/>
      <c r="K235" s="19"/>
    </row>
    <row r="236" ht="15.75" customHeight="1">
      <c r="A236" s="24" t="s">
        <v>258</v>
      </c>
      <c r="B236" s="25">
        <v>1.0</v>
      </c>
      <c r="C236" s="24">
        <v>400.0</v>
      </c>
      <c r="D236" s="4"/>
      <c r="E236" s="4"/>
      <c r="F236" s="4"/>
      <c r="G236" s="4"/>
      <c r="H236" s="4"/>
      <c r="I236" s="4"/>
      <c r="J236" s="19"/>
      <c r="K236" s="19"/>
    </row>
    <row r="237" ht="15.75" customHeight="1">
      <c r="A237" s="24" t="s">
        <v>259</v>
      </c>
      <c r="B237" s="25">
        <v>0.65</v>
      </c>
      <c r="C237" s="24">
        <v>8.0</v>
      </c>
      <c r="D237" s="4"/>
      <c r="E237" s="4"/>
      <c r="F237" s="4"/>
      <c r="G237" s="4"/>
      <c r="H237" s="4"/>
      <c r="I237" s="4"/>
      <c r="J237" s="19"/>
      <c r="K237" s="19"/>
    </row>
    <row r="238" ht="15.75" customHeight="1">
      <c r="A238" s="24" t="s">
        <v>260</v>
      </c>
      <c r="B238" s="25">
        <v>3.0</v>
      </c>
      <c r="C238" s="24">
        <v>1.0</v>
      </c>
      <c r="D238" s="4"/>
      <c r="E238" s="4"/>
      <c r="F238" s="4"/>
      <c r="G238" s="4"/>
      <c r="H238" s="4"/>
      <c r="I238" s="4"/>
      <c r="J238" s="19"/>
      <c r="K238" s="19"/>
    </row>
    <row r="239" ht="15.75" customHeight="1">
      <c r="A239" s="24" t="s">
        <v>261</v>
      </c>
      <c r="B239" s="25">
        <v>1.4</v>
      </c>
      <c r="C239" s="24">
        <v>1.0</v>
      </c>
      <c r="D239" s="4"/>
      <c r="E239" s="4"/>
      <c r="F239" s="4"/>
      <c r="G239" s="4"/>
      <c r="H239" s="4"/>
      <c r="I239" s="4"/>
      <c r="J239" s="19"/>
      <c r="K239" s="19"/>
    </row>
    <row r="240" ht="15.75" customHeight="1">
      <c r="A240" s="24" t="s">
        <v>262</v>
      </c>
      <c r="B240" s="25">
        <v>1.9</v>
      </c>
      <c r="C240" s="24">
        <v>1.0</v>
      </c>
      <c r="D240" s="4"/>
      <c r="E240" s="4"/>
      <c r="F240" s="4"/>
      <c r="G240" s="4"/>
      <c r="H240" s="4"/>
      <c r="I240" s="4"/>
      <c r="J240" s="19"/>
      <c r="K240" s="19"/>
    </row>
    <row r="241" ht="15.75" customHeight="1">
      <c r="A241" s="24" t="s">
        <v>263</v>
      </c>
      <c r="B241" s="25">
        <v>0.8</v>
      </c>
      <c r="C241" s="24">
        <v>12.0</v>
      </c>
      <c r="D241" s="4"/>
      <c r="E241" s="4"/>
      <c r="F241" s="4"/>
      <c r="G241" s="4"/>
      <c r="H241" s="4"/>
      <c r="I241" s="4"/>
      <c r="J241" s="19"/>
      <c r="K241" s="19"/>
    </row>
    <row r="242" ht="15.75" customHeight="1">
      <c r="A242" s="24" t="s">
        <v>264</v>
      </c>
      <c r="B242" s="25">
        <v>15.0</v>
      </c>
      <c r="C242" s="24">
        <v>72.0</v>
      </c>
      <c r="D242" s="4"/>
      <c r="E242" s="4"/>
      <c r="F242" s="4"/>
      <c r="G242" s="4"/>
      <c r="H242" s="4"/>
      <c r="I242" s="4"/>
      <c r="J242" s="19"/>
      <c r="K242" s="19"/>
    </row>
    <row r="243" ht="15.75" customHeight="1">
      <c r="A243" s="24" t="s">
        <v>265</v>
      </c>
      <c r="B243" s="25">
        <v>5.0</v>
      </c>
      <c r="C243" s="24">
        <v>1.0</v>
      </c>
      <c r="D243" s="4"/>
      <c r="E243" s="4"/>
      <c r="F243" s="4"/>
      <c r="G243" s="4"/>
      <c r="H243" s="4"/>
      <c r="I243" s="4"/>
      <c r="J243" s="19"/>
      <c r="K243" s="19"/>
    </row>
    <row r="244" ht="15.75" customHeight="1">
      <c r="A244" s="24" t="s">
        <v>266</v>
      </c>
      <c r="B244" s="25">
        <v>14.0</v>
      </c>
      <c r="C244" s="24">
        <v>1.0</v>
      </c>
      <c r="D244" s="4"/>
      <c r="E244" s="4"/>
      <c r="F244" s="4"/>
      <c r="G244" s="4"/>
      <c r="H244" s="4"/>
      <c r="I244" s="4"/>
      <c r="J244" s="19"/>
      <c r="K244" s="19"/>
    </row>
    <row r="245" ht="15.75" customHeight="1">
      <c r="A245" s="24" t="s">
        <v>267</v>
      </c>
      <c r="B245" s="25">
        <v>2.1</v>
      </c>
      <c r="C245" s="24">
        <v>1.0</v>
      </c>
      <c r="D245" s="4"/>
      <c r="E245" s="4"/>
      <c r="F245" s="4"/>
      <c r="G245" s="4"/>
      <c r="H245" s="4"/>
      <c r="I245" s="4"/>
      <c r="J245" s="19"/>
      <c r="K245" s="19"/>
    </row>
    <row r="246" ht="15.75" customHeight="1">
      <c r="A246" s="24" t="s">
        <v>268</v>
      </c>
      <c r="B246" s="25">
        <v>5.0</v>
      </c>
      <c r="C246" s="24">
        <v>1.0</v>
      </c>
      <c r="D246" s="4"/>
      <c r="E246" s="4"/>
      <c r="F246" s="4"/>
      <c r="G246" s="4"/>
      <c r="H246" s="4"/>
      <c r="I246" s="4"/>
      <c r="J246" s="19"/>
      <c r="K246" s="19"/>
    </row>
    <row r="247" ht="15.75" customHeight="1">
      <c r="A247" s="24" t="s">
        <v>269</v>
      </c>
      <c r="B247" s="25">
        <v>5.0</v>
      </c>
      <c r="C247" s="24">
        <v>1.0</v>
      </c>
      <c r="D247" s="4"/>
      <c r="E247" s="4"/>
      <c r="F247" s="4"/>
      <c r="G247" s="4"/>
      <c r="H247" s="4"/>
      <c r="I247" s="4"/>
      <c r="J247" s="19"/>
      <c r="K247" s="19"/>
    </row>
    <row r="248" ht="15.75" customHeight="1">
      <c r="A248" s="24" t="s">
        <v>270</v>
      </c>
      <c r="B248" s="25">
        <v>3.7</v>
      </c>
      <c r="C248" s="24">
        <v>12.0</v>
      </c>
      <c r="D248" s="4"/>
      <c r="E248" s="4"/>
      <c r="F248" s="4"/>
      <c r="G248" s="4"/>
      <c r="H248" s="4"/>
      <c r="I248" s="4"/>
      <c r="J248" s="19"/>
      <c r="K248" s="19"/>
    </row>
    <row r="249" ht="15.75" customHeight="1">
      <c r="A249" s="24" t="s">
        <v>271</v>
      </c>
      <c r="B249" s="25">
        <v>2.5</v>
      </c>
      <c r="C249" s="24">
        <v>10.0</v>
      </c>
      <c r="D249" s="4"/>
      <c r="E249" s="4"/>
      <c r="F249" s="4"/>
      <c r="G249" s="4"/>
      <c r="H249" s="4"/>
      <c r="I249" s="4"/>
      <c r="J249" s="19"/>
      <c r="K249" s="19"/>
    </row>
    <row r="250" ht="15.75" customHeight="1">
      <c r="A250" s="24" t="s">
        <v>272</v>
      </c>
      <c r="B250" s="25">
        <v>500.0</v>
      </c>
      <c r="C250" s="24">
        <v>1.0</v>
      </c>
      <c r="D250" s="4"/>
      <c r="E250" s="4"/>
      <c r="F250" s="4"/>
      <c r="G250" s="4"/>
      <c r="H250" s="4"/>
      <c r="I250" s="4"/>
      <c r="J250" s="19"/>
      <c r="K250" s="19"/>
    </row>
    <row r="251" ht="15.75" customHeight="1">
      <c r="A251" s="24" t="s">
        <v>273</v>
      </c>
      <c r="B251" s="25">
        <v>300.0</v>
      </c>
      <c r="C251" s="24">
        <v>1.0</v>
      </c>
      <c r="D251" s="4"/>
      <c r="E251" s="4"/>
      <c r="F251" s="4"/>
      <c r="G251" s="4"/>
      <c r="H251" s="4"/>
      <c r="I251" s="4"/>
      <c r="J251" s="19"/>
      <c r="K251" s="19"/>
    </row>
    <row r="252" ht="15.75" customHeight="1">
      <c r="A252" s="24" t="s">
        <v>274</v>
      </c>
      <c r="B252" s="25">
        <v>4.0</v>
      </c>
      <c r="C252" s="24">
        <v>1.0</v>
      </c>
      <c r="D252" s="4"/>
      <c r="E252" s="4"/>
      <c r="F252" s="4"/>
      <c r="G252" s="4"/>
      <c r="H252" s="4"/>
      <c r="I252" s="4"/>
      <c r="J252" s="19"/>
      <c r="K252" s="19"/>
    </row>
    <row r="253" ht="15.75" customHeight="1">
      <c r="A253" s="27" t="s">
        <v>275</v>
      </c>
      <c r="B253" s="25">
        <v>4.0</v>
      </c>
      <c r="C253" s="24">
        <v>1.0</v>
      </c>
      <c r="D253" s="4"/>
      <c r="E253" s="4"/>
      <c r="F253" s="4"/>
      <c r="G253" s="4"/>
      <c r="H253" s="4"/>
      <c r="I253" s="4"/>
      <c r="J253" s="19"/>
      <c r="K253" s="19"/>
    </row>
    <row r="254" ht="15.75" customHeight="1">
      <c r="A254" s="24" t="s">
        <v>276</v>
      </c>
      <c r="B254" s="25">
        <v>9.0</v>
      </c>
      <c r="C254" s="24">
        <v>100.0</v>
      </c>
      <c r="D254" s="4"/>
      <c r="E254" s="4"/>
      <c r="F254" s="4"/>
      <c r="G254" s="4"/>
      <c r="H254" s="4"/>
      <c r="I254" s="4"/>
      <c r="J254" s="19"/>
      <c r="K254" s="19"/>
    </row>
    <row r="255" ht="15.75" customHeight="1">
      <c r="A255" s="24" t="s">
        <v>277</v>
      </c>
      <c r="B255" s="25">
        <v>6.0</v>
      </c>
      <c r="C255" s="24">
        <v>100.0</v>
      </c>
      <c r="D255" s="4"/>
      <c r="E255" s="4"/>
      <c r="F255" s="4"/>
      <c r="G255" s="4"/>
      <c r="H255" s="4"/>
      <c r="I255" s="4"/>
      <c r="J255" s="19"/>
      <c r="K255" s="19"/>
    </row>
    <row r="256" ht="15.75" customHeight="1">
      <c r="A256" s="24" t="s">
        <v>278</v>
      </c>
      <c r="B256" s="25">
        <v>7.0</v>
      </c>
      <c r="C256" s="24">
        <v>100.0</v>
      </c>
      <c r="D256" s="4"/>
      <c r="E256" s="4"/>
      <c r="F256" s="4"/>
      <c r="G256" s="4"/>
      <c r="H256" s="4"/>
      <c r="I256" s="4"/>
      <c r="J256" s="19"/>
      <c r="K256" s="19"/>
    </row>
    <row r="257" ht="15.75" customHeight="1">
      <c r="A257" s="24" t="s">
        <v>279</v>
      </c>
      <c r="B257" s="25">
        <v>5.0</v>
      </c>
      <c r="C257" s="24">
        <v>100.0</v>
      </c>
      <c r="D257" s="4"/>
      <c r="E257" s="4"/>
      <c r="F257" s="4"/>
      <c r="G257" s="4"/>
      <c r="H257" s="4"/>
      <c r="I257" s="4"/>
      <c r="J257" s="19"/>
      <c r="K257" s="19"/>
    </row>
    <row r="258" ht="15.75" customHeight="1">
      <c r="A258" s="24" t="s">
        <v>280</v>
      </c>
      <c r="B258" s="25">
        <v>6.0</v>
      </c>
      <c r="C258" s="24">
        <v>1.0</v>
      </c>
      <c r="D258" s="4"/>
      <c r="E258" s="4"/>
      <c r="F258" s="4"/>
      <c r="G258" s="4"/>
      <c r="H258" s="4"/>
      <c r="I258" s="4"/>
      <c r="J258" s="19"/>
      <c r="K258" s="19"/>
    </row>
    <row r="259" ht="15.75" customHeight="1">
      <c r="A259" s="24" t="s">
        <v>281</v>
      </c>
      <c r="B259" s="25">
        <v>1.0</v>
      </c>
      <c r="C259" s="24">
        <v>100.0</v>
      </c>
      <c r="D259" s="4"/>
      <c r="E259" s="4"/>
      <c r="F259" s="4"/>
      <c r="G259" s="4"/>
      <c r="H259" s="4"/>
      <c r="I259" s="4"/>
      <c r="J259" s="19"/>
      <c r="K259" s="19"/>
    </row>
    <row r="260" ht="15.75" customHeight="1">
      <c r="A260" s="24" t="s">
        <v>282</v>
      </c>
      <c r="B260" s="25">
        <v>14.0</v>
      </c>
      <c r="C260" s="24">
        <v>100.0</v>
      </c>
      <c r="D260" s="4"/>
      <c r="E260" s="4"/>
      <c r="F260" s="4"/>
      <c r="G260" s="4"/>
      <c r="H260" s="4"/>
      <c r="I260" s="4"/>
      <c r="J260" s="19"/>
      <c r="K260" s="19"/>
    </row>
    <row r="261" ht="15.75" customHeight="1">
      <c r="A261" s="24" t="s">
        <v>283</v>
      </c>
      <c r="B261" s="25">
        <v>22.0</v>
      </c>
      <c r="C261" s="24">
        <v>100.0</v>
      </c>
      <c r="D261" s="4"/>
      <c r="E261" s="4"/>
      <c r="F261" s="4"/>
      <c r="G261" s="4"/>
      <c r="H261" s="4"/>
      <c r="I261" s="4"/>
      <c r="J261" s="19"/>
      <c r="K261" s="19"/>
    </row>
    <row r="262" ht="15.75" customHeight="1">
      <c r="A262" s="24" t="s">
        <v>284</v>
      </c>
      <c r="B262" s="25">
        <v>0.9</v>
      </c>
      <c r="C262" s="24">
        <v>1.0</v>
      </c>
      <c r="D262" s="4"/>
      <c r="E262" s="4"/>
      <c r="F262" s="4"/>
      <c r="G262" s="4"/>
      <c r="H262" s="4"/>
      <c r="I262" s="4"/>
      <c r="J262" s="19"/>
      <c r="K262" s="19"/>
    </row>
    <row r="263" ht="15.75" customHeight="1">
      <c r="A263" s="24" t="s">
        <v>285</v>
      </c>
      <c r="B263" s="25">
        <v>0.5</v>
      </c>
      <c r="C263" s="24">
        <v>1.0</v>
      </c>
      <c r="D263" s="4"/>
      <c r="E263" s="4"/>
      <c r="F263" s="4"/>
      <c r="G263" s="4"/>
      <c r="H263" s="4"/>
      <c r="I263" s="4"/>
      <c r="J263" s="19"/>
      <c r="K263" s="19"/>
    </row>
    <row r="264" ht="15.75" customHeight="1">
      <c r="A264" s="24" t="s">
        <v>286</v>
      </c>
      <c r="B264" s="25">
        <v>14.0</v>
      </c>
      <c r="C264" s="24">
        <v>1.0</v>
      </c>
      <c r="D264" s="4"/>
      <c r="E264" s="4"/>
      <c r="F264" s="4"/>
      <c r="G264" s="4"/>
      <c r="H264" s="4"/>
      <c r="I264" s="4"/>
      <c r="J264" s="19"/>
      <c r="K264" s="19"/>
    </row>
    <row r="265" ht="15.75" customHeight="1">
      <c r="A265" s="24" t="s">
        <v>287</v>
      </c>
      <c r="B265" s="25">
        <v>2.0</v>
      </c>
      <c r="C265" s="24">
        <v>20.0</v>
      </c>
      <c r="D265" s="4"/>
      <c r="E265" s="4"/>
      <c r="F265" s="4"/>
      <c r="G265" s="4"/>
      <c r="H265" s="4"/>
      <c r="I265" s="4"/>
      <c r="J265" s="19"/>
      <c r="K265" s="19"/>
    </row>
    <row r="266" ht="15.75" customHeight="1">
      <c r="A266" s="32" t="s">
        <v>288</v>
      </c>
      <c r="B266" s="33">
        <v>3.51</v>
      </c>
      <c r="C266" s="32">
        <v>10.0</v>
      </c>
      <c r="D266" s="4"/>
      <c r="E266" s="4"/>
      <c r="F266" s="4"/>
      <c r="G266" s="4"/>
      <c r="H266" s="4"/>
      <c r="I266" s="4"/>
      <c r="J266" s="19"/>
      <c r="K266" s="19"/>
    </row>
    <row r="267" ht="15.75" customHeight="1">
      <c r="A267" s="34" t="s">
        <v>289</v>
      </c>
      <c r="B267" s="35">
        <v>2.51</v>
      </c>
      <c r="C267" s="34">
        <v>10.0</v>
      </c>
      <c r="D267" s="4"/>
      <c r="E267" s="4"/>
      <c r="F267" s="4"/>
      <c r="G267" s="4"/>
      <c r="H267" s="4"/>
      <c r="I267" s="4"/>
      <c r="J267" s="19"/>
      <c r="K267" s="19"/>
    </row>
    <row r="268" ht="15.75" customHeight="1">
      <c r="A268" s="36" t="s">
        <v>290</v>
      </c>
      <c r="B268" s="37">
        <v>0.35</v>
      </c>
      <c r="C268" s="36">
        <v>1.0</v>
      </c>
      <c r="D268" s="4"/>
      <c r="E268" s="4"/>
      <c r="F268" s="4"/>
      <c r="G268" s="4"/>
      <c r="H268" s="4"/>
      <c r="I268" s="4"/>
      <c r="J268" s="19"/>
      <c r="K268" s="19"/>
    </row>
    <row r="269" ht="15.75" customHeight="1">
      <c r="A269" s="34" t="s">
        <v>291</v>
      </c>
      <c r="B269" s="35">
        <v>6.0</v>
      </c>
      <c r="C269" s="34">
        <v>25.0</v>
      </c>
      <c r="D269" s="4"/>
      <c r="E269" s="4"/>
      <c r="F269" s="4"/>
      <c r="G269" s="4"/>
      <c r="H269" s="4"/>
      <c r="I269" s="4"/>
      <c r="J269" s="19"/>
      <c r="K269" s="19"/>
    </row>
    <row r="270" ht="15.75" customHeight="1">
      <c r="A270" s="36" t="s">
        <v>292</v>
      </c>
      <c r="B270" s="37">
        <v>5.0</v>
      </c>
      <c r="C270" s="36">
        <v>12.0</v>
      </c>
      <c r="D270" s="4"/>
      <c r="E270" s="4"/>
      <c r="F270" s="4"/>
      <c r="G270" s="4"/>
      <c r="H270" s="4"/>
      <c r="I270" s="4"/>
      <c r="J270" s="19"/>
      <c r="K270" s="19"/>
    </row>
    <row r="271" ht="15.75" customHeight="1">
      <c r="A271" s="34" t="s">
        <v>293</v>
      </c>
      <c r="B271" s="35">
        <v>2.0</v>
      </c>
      <c r="C271" s="34">
        <v>300.0</v>
      </c>
      <c r="D271" s="4"/>
      <c r="E271" s="4"/>
      <c r="F271" s="4"/>
      <c r="G271" s="4"/>
      <c r="H271" s="4"/>
      <c r="I271" s="4"/>
      <c r="J271" s="19"/>
      <c r="K271" s="19"/>
    </row>
    <row r="272" ht="15.75" customHeight="1">
      <c r="A272" s="38" t="s">
        <v>294</v>
      </c>
      <c r="B272" s="37">
        <v>6.0</v>
      </c>
      <c r="C272" s="36">
        <v>1.0</v>
      </c>
      <c r="D272" s="4"/>
      <c r="E272" s="4"/>
      <c r="F272" s="4"/>
      <c r="G272" s="4"/>
      <c r="H272" s="4"/>
      <c r="I272" s="4"/>
      <c r="J272" s="19"/>
      <c r="K272" s="19"/>
    </row>
    <row r="273" ht="15.75" customHeight="1">
      <c r="A273" s="39" t="s">
        <v>295</v>
      </c>
      <c r="B273" s="40">
        <v>2.0</v>
      </c>
      <c r="C273" s="41">
        <f>'Reference price sheet'!$C$197</f>
        <v>1</v>
      </c>
      <c r="D273" s="4"/>
      <c r="E273" s="4"/>
      <c r="F273" s="4"/>
      <c r="G273" s="4"/>
      <c r="H273" s="4"/>
      <c r="I273" s="4"/>
      <c r="J273" s="19"/>
      <c r="K273" s="19"/>
    </row>
    <row r="274" ht="15.75" customHeight="1">
      <c r="A274" s="38" t="s">
        <v>296</v>
      </c>
      <c r="B274" s="40">
        <v>1.5</v>
      </c>
      <c r="C274" s="41">
        <f>'Reference price sheet'!$C$197</f>
        <v>1</v>
      </c>
      <c r="D274" s="4"/>
      <c r="E274" s="4"/>
      <c r="F274" s="4"/>
      <c r="G274" s="4"/>
      <c r="H274" s="4"/>
      <c r="I274" s="4"/>
      <c r="J274" s="19"/>
      <c r="K274" s="19"/>
    </row>
    <row r="275" ht="15.75" customHeight="1">
      <c r="A275" s="39" t="s">
        <v>297</v>
      </c>
      <c r="B275" s="40">
        <v>4.0</v>
      </c>
      <c r="C275" s="41">
        <f>'Reference price sheet'!$C$109</f>
        <v>1</v>
      </c>
      <c r="D275" s="4"/>
      <c r="E275" s="4"/>
      <c r="F275" s="4"/>
      <c r="G275" s="4"/>
      <c r="H275" s="4"/>
      <c r="I275" s="4"/>
      <c r="J275" s="19"/>
      <c r="K275" s="19"/>
    </row>
    <row r="276" ht="15.75" customHeight="1">
      <c r="A276" s="38" t="s">
        <v>298</v>
      </c>
      <c r="B276" s="42">
        <v>3.0</v>
      </c>
      <c r="C276" s="43">
        <f>'Reference price sheet'!$C$217</f>
        <v>1</v>
      </c>
      <c r="D276" s="4"/>
      <c r="E276" s="4"/>
      <c r="F276" s="4"/>
      <c r="G276" s="4"/>
      <c r="H276" s="4"/>
      <c r="I276" s="4"/>
      <c r="J276" s="19"/>
      <c r="K276" s="19"/>
    </row>
    <row r="277" ht="15.75" customHeight="1">
      <c r="A277" s="39" t="s">
        <v>299</v>
      </c>
      <c r="B277" s="40">
        <v>10.0</v>
      </c>
      <c r="C277" s="41">
        <v>4.0</v>
      </c>
      <c r="D277" s="4"/>
      <c r="E277" s="4"/>
      <c r="F277" s="4"/>
      <c r="G277" s="4"/>
      <c r="H277" s="4"/>
      <c r="I277" s="4"/>
      <c r="J277" s="19"/>
      <c r="K277" s="19"/>
    </row>
    <row r="278" ht="15.75" customHeight="1">
      <c r="A278" s="36" t="s">
        <v>300</v>
      </c>
      <c r="B278" s="42">
        <v>20.0</v>
      </c>
      <c r="C278" s="43">
        <f>'Reference price sheet'!$C$217</f>
        <v>1</v>
      </c>
      <c r="D278" s="4"/>
      <c r="E278" s="4"/>
      <c r="F278" s="4"/>
      <c r="G278" s="4"/>
      <c r="H278" s="4"/>
      <c r="I278" s="4"/>
      <c r="J278" s="19"/>
      <c r="K278" s="19"/>
    </row>
    <row r="279" ht="15.75" customHeight="1">
      <c r="A279" s="34" t="s">
        <v>301</v>
      </c>
      <c r="B279" s="40">
        <v>12.28</v>
      </c>
      <c r="C279" s="41">
        <v>20.0</v>
      </c>
      <c r="D279" s="4"/>
      <c r="E279" s="4"/>
      <c r="F279" s="4"/>
      <c r="G279" s="4"/>
      <c r="H279" s="4"/>
      <c r="I279" s="4"/>
      <c r="J279" s="19"/>
      <c r="K279" s="19"/>
    </row>
    <row r="280" ht="15.75" customHeight="1">
      <c r="A280" s="38" t="s">
        <v>302</v>
      </c>
      <c r="B280" s="42">
        <v>2.29</v>
      </c>
      <c r="C280" s="43">
        <v>12.0</v>
      </c>
      <c r="D280" s="4"/>
      <c r="E280" s="4"/>
      <c r="F280" s="4"/>
      <c r="G280" s="4"/>
      <c r="H280" s="4"/>
      <c r="I280" s="4"/>
      <c r="J280" s="19"/>
      <c r="K280" s="19"/>
    </row>
    <row r="281" ht="15.75" customHeight="1">
      <c r="A281" s="39" t="s">
        <v>303</v>
      </c>
      <c r="B281" s="40">
        <v>22.0</v>
      </c>
      <c r="C281" s="41">
        <v>108.0</v>
      </c>
      <c r="D281" s="4"/>
      <c r="E281" s="4"/>
      <c r="F281" s="4"/>
      <c r="G281" s="4"/>
      <c r="H281" s="4"/>
      <c r="I281" s="4"/>
      <c r="J281" s="19"/>
      <c r="K281" s="19"/>
    </row>
    <row r="282" ht="15.75" customHeight="1">
      <c r="A282" s="34" t="s">
        <v>304</v>
      </c>
      <c r="B282" s="44">
        <v>15.0</v>
      </c>
      <c r="C282" s="45">
        <v>12.0</v>
      </c>
      <c r="D282" s="4"/>
      <c r="E282" s="4"/>
      <c r="F282" s="4"/>
      <c r="G282" s="4"/>
      <c r="H282" s="4"/>
      <c r="I282" s="4"/>
      <c r="J282" s="19"/>
      <c r="K282" s="19"/>
    </row>
    <row r="283" ht="15.75" customHeight="1">
      <c r="A283" s="38" t="s">
        <v>305</v>
      </c>
      <c r="B283" s="42">
        <v>15.0</v>
      </c>
      <c r="C283" s="43">
        <v>250.0</v>
      </c>
      <c r="D283" s="4"/>
      <c r="E283" s="4"/>
      <c r="F283" s="4"/>
      <c r="G283" s="4"/>
      <c r="H283" s="4"/>
      <c r="I283" s="4"/>
      <c r="J283" s="19"/>
      <c r="K283" s="19"/>
    </row>
    <row r="284" ht="15.75" customHeight="1">
      <c r="A284" s="46" t="s">
        <v>306</v>
      </c>
      <c r="B284" s="44">
        <v>6.0</v>
      </c>
      <c r="C284" s="45">
        <v>50.0</v>
      </c>
      <c r="D284" s="4"/>
      <c r="E284" s="4"/>
      <c r="F284" s="4"/>
      <c r="G284" s="4"/>
      <c r="H284" s="4"/>
      <c r="I284" s="4"/>
      <c r="J284" s="19"/>
      <c r="K284" s="19"/>
    </row>
    <row r="285" ht="15.75" customHeight="1">
      <c r="A285" s="47" t="s">
        <v>307</v>
      </c>
      <c r="B285" s="48">
        <v>5.0</v>
      </c>
      <c r="C285" s="49">
        <v>500.0</v>
      </c>
      <c r="D285" s="4"/>
      <c r="E285" s="4"/>
      <c r="F285" s="4"/>
      <c r="G285" s="4"/>
      <c r="H285" s="4"/>
      <c r="I285" s="4"/>
      <c r="J285" s="19"/>
      <c r="K285" s="19"/>
    </row>
    <row r="286" ht="15.75" customHeight="1">
      <c r="A286" s="50" t="s">
        <v>308</v>
      </c>
      <c r="B286" s="51">
        <v>7.0</v>
      </c>
      <c r="C286" s="52">
        <v>27.0</v>
      </c>
      <c r="D286" s="4"/>
      <c r="E286" s="4"/>
      <c r="F286" s="4"/>
      <c r="G286" s="4"/>
      <c r="H286" s="4"/>
      <c r="I286" s="4"/>
      <c r="J286" s="53"/>
      <c r="K286" s="53"/>
    </row>
    <row r="287" ht="15.75" customHeight="1">
      <c r="A287" s="54" t="s">
        <v>309</v>
      </c>
      <c r="B287" s="55">
        <v>1.6</v>
      </c>
      <c r="C287" s="54">
        <v>6.0</v>
      </c>
      <c r="D287" s="4"/>
      <c r="E287" s="4"/>
      <c r="F287" s="4"/>
      <c r="G287" s="4"/>
      <c r="H287" s="4"/>
      <c r="I287" s="4"/>
    </row>
    <row r="288" ht="15.75" customHeight="1">
      <c r="A288" s="56" t="s">
        <v>310</v>
      </c>
      <c r="B288" s="51">
        <v>1.6</v>
      </c>
      <c r="C288" s="56">
        <v>1.0</v>
      </c>
      <c r="D288" s="4"/>
      <c r="E288" s="4"/>
      <c r="F288" s="4"/>
      <c r="G288" s="4"/>
      <c r="H288" s="4"/>
      <c r="I288" s="4"/>
    </row>
    <row r="289" ht="15.75" customHeight="1">
      <c r="A289" s="54" t="s">
        <v>311</v>
      </c>
      <c r="B289" s="55">
        <v>1.6</v>
      </c>
      <c r="C289" s="54">
        <v>2.0</v>
      </c>
      <c r="D289" s="4"/>
      <c r="E289" s="4"/>
      <c r="F289" s="4"/>
      <c r="G289" s="4"/>
      <c r="H289" s="4"/>
      <c r="I289" s="4"/>
    </row>
    <row r="290" ht="15.75" customHeight="1">
      <c r="A290" s="56" t="s">
        <v>312</v>
      </c>
      <c r="B290" s="51">
        <v>0.49</v>
      </c>
      <c r="C290" s="56">
        <v>24.0</v>
      </c>
      <c r="D290" s="4"/>
      <c r="E290" s="4"/>
      <c r="F290" s="4"/>
      <c r="G290" s="4"/>
      <c r="H290" s="4"/>
      <c r="I290" s="4"/>
    </row>
    <row r="291" ht="15.75" customHeight="1">
      <c r="A291" s="54" t="s">
        <v>313</v>
      </c>
      <c r="B291" s="55">
        <v>3.75</v>
      </c>
      <c r="C291" s="54">
        <v>50.0</v>
      </c>
      <c r="D291" s="4"/>
      <c r="E291" s="4"/>
      <c r="F291" s="4"/>
      <c r="G291" s="4"/>
      <c r="H291" s="4"/>
      <c r="I291" s="4"/>
    </row>
    <row r="292" ht="15.75" customHeight="1">
      <c r="A292" s="56" t="s">
        <v>314</v>
      </c>
      <c r="B292" s="57">
        <v>0.69</v>
      </c>
      <c r="C292" s="56">
        <v>1.0</v>
      </c>
      <c r="D292" s="4"/>
      <c r="E292" s="4"/>
      <c r="F292" s="4"/>
      <c r="G292" s="4"/>
      <c r="H292" s="4"/>
      <c r="I292" s="4"/>
    </row>
    <row r="293" ht="15.75" customHeight="1">
      <c r="A293" s="54" t="s">
        <v>315</v>
      </c>
      <c r="B293" s="55">
        <v>0.5</v>
      </c>
      <c r="C293" s="54">
        <v>6.0</v>
      </c>
      <c r="D293" s="4"/>
      <c r="E293" s="4"/>
      <c r="F293" s="4"/>
      <c r="G293" s="4"/>
      <c r="H293" s="4"/>
      <c r="I293" s="4"/>
    </row>
    <row r="294" ht="15.75" customHeight="1">
      <c r="A294" s="56" t="s">
        <v>316</v>
      </c>
      <c r="B294" s="57">
        <v>0.95</v>
      </c>
      <c r="C294" s="56">
        <v>1.0</v>
      </c>
      <c r="D294" s="4"/>
      <c r="E294" s="4"/>
      <c r="F294" s="4"/>
      <c r="G294" s="4"/>
      <c r="H294" s="4"/>
      <c r="I294" s="4"/>
    </row>
    <row r="295" ht="15.75" customHeight="1">
      <c r="A295" s="54" t="s">
        <v>317</v>
      </c>
      <c r="B295" s="55">
        <v>1.25</v>
      </c>
      <c r="C295" s="54">
        <v>1.0</v>
      </c>
      <c r="D295" s="4"/>
      <c r="E295" s="4"/>
      <c r="F295" s="4"/>
      <c r="G295" s="4"/>
      <c r="H295" s="4"/>
      <c r="I295" s="4"/>
    </row>
    <row r="296" ht="15.75" customHeight="1">
      <c r="A296" s="58" t="s">
        <v>318</v>
      </c>
      <c r="B296" s="57">
        <v>1.5</v>
      </c>
      <c r="C296" s="56">
        <v>1.0</v>
      </c>
      <c r="D296" s="4"/>
      <c r="E296" s="4"/>
      <c r="F296" s="4"/>
      <c r="G296" s="4"/>
      <c r="H296" s="4"/>
      <c r="I296" s="4"/>
    </row>
    <row r="297" ht="15.75" customHeight="1">
      <c r="A297" s="59" t="s">
        <v>319</v>
      </c>
      <c r="B297" s="55">
        <v>1.25</v>
      </c>
      <c r="C297" s="54">
        <v>1.0</v>
      </c>
      <c r="D297" s="4"/>
      <c r="E297" s="4"/>
      <c r="F297" s="4"/>
      <c r="G297" s="4"/>
      <c r="H297" s="4"/>
      <c r="I297" s="4"/>
    </row>
    <row r="298" ht="15.75" customHeight="1">
      <c r="A298" s="60" t="s">
        <v>320</v>
      </c>
      <c r="B298" s="57">
        <v>1.6</v>
      </c>
      <c r="C298" s="56">
        <v>4.0</v>
      </c>
      <c r="D298" s="4"/>
      <c r="E298" s="4"/>
      <c r="F298" s="4"/>
      <c r="G298" s="4"/>
      <c r="H298" s="4"/>
      <c r="I298" s="4"/>
    </row>
    <row r="299" ht="15.75" customHeight="1">
      <c r="A299" s="61" t="s">
        <v>149</v>
      </c>
      <c r="B299" s="55">
        <v>0.89</v>
      </c>
      <c r="C299" s="54">
        <v>1.0</v>
      </c>
      <c r="D299" s="4"/>
      <c r="E299" s="4"/>
      <c r="F299" s="4"/>
      <c r="G299" s="4"/>
      <c r="H299" s="4"/>
      <c r="I299" s="4"/>
    </row>
    <row r="300" ht="15.75" customHeight="1">
      <c r="A300" s="62" t="s">
        <v>321</v>
      </c>
      <c r="B300" s="57">
        <v>3.0</v>
      </c>
      <c r="C300" s="56">
        <v>1.0</v>
      </c>
      <c r="D300" s="4"/>
      <c r="E300" s="4"/>
      <c r="F300" s="4"/>
      <c r="G300" s="4"/>
      <c r="H300" s="4"/>
      <c r="I300" s="4"/>
    </row>
    <row r="301" ht="15.75" customHeight="1">
      <c r="A301" s="61" t="s">
        <v>322</v>
      </c>
      <c r="B301" s="55">
        <v>0.57</v>
      </c>
      <c r="C301" s="54">
        <v>4.0</v>
      </c>
      <c r="D301" s="4"/>
      <c r="E301" s="4"/>
      <c r="F301" s="4"/>
      <c r="G301" s="4"/>
      <c r="H301" s="4"/>
      <c r="I301" s="4"/>
    </row>
    <row r="302" ht="15.75" customHeight="1">
      <c r="A302" s="60" t="s">
        <v>323</v>
      </c>
      <c r="B302" s="57">
        <v>0.18</v>
      </c>
      <c r="C302" s="56">
        <v>1.0</v>
      </c>
      <c r="D302" s="4"/>
      <c r="E302" s="4"/>
      <c r="F302" s="4"/>
      <c r="G302" s="4"/>
      <c r="H302" s="4"/>
      <c r="I302" s="4"/>
    </row>
    <row r="303" ht="15.75" customHeight="1">
      <c r="A303" s="63" t="s">
        <v>324</v>
      </c>
      <c r="B303" s="55">
        <v>1.1</v>
      </c>
      <c r="C303" s="54">
        <v>1.0</v>
      </c>
      <c r="D303" s="4"/>
      <c r="E303" s="4"/>
      <c r="F303" s="4"/>
      <c r="G303" s="4"/>
      <c r="H303" s="4"/>
      <c r="I303" s="4"/>
    </row>
    <row r="304" ht="15.75" customHeight="1">
      <c r="A304" s="64" t="s">
        <v>325</v>
      </c>
      <c r="B304" s="57">
        <v>0.3</v>
      </c>
      <c r="C304" s="56">
        <v>1.0</v>
      </c>
      <c r="D304" s="4"/>
      <c r="E304" s="4"/>
      <c r="F304" s="4"/>
      <c r="G304" s="4"/>
      <c r="H304" s="4"/>
      <c r="I304" s="4"/>
    </row>
    <row r="305" ht="15.75" customHeight="1">
      <c r="A305" s="61" t="s">
        <v>326</v>
      </c>
      <c r="B305" s="55">
        <v>0.3</v>
      </c>
      <c r="C305" s="54">
        <v>1.0</v>
      </c>
      <c r="D305" s="4"/>
      <c r="E305" s="4"/>
      <c r="F305" s="4"/>
      <c r="G305" s="4"/>
      <c r="H305" s="4"/>
      <c r="I305" s="4"/>
    </row>
    <row r="306" ht="15.75" customHeight="1">
      <c r="A306" s="56" t="s">
        <v>327</v>
      </c>
      <c r="B306" s="57">
        <v>4.0</v>
      </c>
      <c r="C306" s="56">
        <v>1.0</v>
      </c>
      <c r="D306" s="4"/>
      <c r="E306" s="4"/>
      <c r="F306" s="4"/>
      <c r="G306" s="4"/>
      <c r="H306" s="4"/>
      <c r="I306" s="4"/>
    </row>
    <row r="307" ht="15.75" customHeight="1">
      <c r="A307" s="54" t="s">
        <v>328</v>
      </c>
      <c r="B307" s="55">
        <v>18.0</v>
      </c>
      <c r="C307" s="54">
        <v>1.0</v>
      </c>
      <c r="D307" s="4"/>
      <c r="E307" s="4"/>
      <c r="F307" s="4"/>
      <c r="G307" s="4"/>
      <c r="H307" s="4"/>
      <c r="I307" s="4"/>
    </row>
    <row r="308" ht="15.75" customHeight="1">
      <c r="A308" s="65" t="s">
        <v>329</v>
      </c>
      <c r="B308" s="57">
        <v>0.52</v>
      </c>
      <c r="C308" s="56">
        <v>1.0</v>
      </c>
      <c r="D308" s="4"/>
      <c r="E308" s="4"/>
      <c r="F308" s="4"/>
      <c r="G308" s="4"/>
      <c r="H308" s="4"/>
      <c r="I308" s="4"/>
    </row>
    <row r="309" ht="15.75" customHeight="1">
      <c r="A309" s="59" t="s">
        <v>330</v>
      </c>
      <c r="B309" s="55">
        <v>0.52</v>
      </c>
      <c r="C309" s="54">
        <v>1.0</v>
      </c>
      <c r="D309" s="4"/>
      <c r="E309" s="4"/>
      <c r="F309" s="4"/>
      <c r="G309" s="4"/>
      <c r="H309" s="4"/>
      <c r="I309" s="4"/>
    </row>
    <row r="310" ht="15.75" customHeight="1">
      <c r="A310" s="66" t="s">
        <v>331</v>
      </c>
      <c r="B310" s="57">
        <v>3.75</v>
      </c>
      <c r="C310" s="56">
        <v>1.0</v>
      </c>
      <c r="D310" s="4"/>
      <c r="E310" s="4"/>
      <c r="F310" s="4"/>
      <c r="G310" s="4"/>
      <c r="H310" s="4"/>
      <c r="I310" s="4"/>
    </row>
    <row r="311" ht="15.75" customHeight="1">
      <c r="A311" s="67" t="s">
        <v>332</v>
      </c>
      <c r="B311" s="55">
        <v>1.35</v>
      </c>
      <c r="C311" s="54">
        <v>1.0</v>
      </c>
      <c r="D311" s="4"/>
      <c r="E311" s="4"/>
      <c r="F311" s="4"/>
      <c r="G311" s="4"/>
      <c r="H311" s="4"/>
      <c r="I311" s="4"/>
    </row>
    <row r="312" ht="15.75" customHeight="1">
      <c r="A312" s="56" t="s">
        <v>333</v>
      </c>
      <c r="B312" s="57">
        <v>1.3</v>
      </c>
      <c r="C312" s="56">
        <v>1.0</v>
      </c>
      <c r="D312" s="4"/>
      <c r="E312" s="4"/>
      <c r="F312" s="4"/>
      <c r="G312" s="4"/>
      <c r="H312" s="4"/>
      <c r="I312" s="4"/>
    </row>
    <row r="313" ht="15.75" customHeight="1">
      <c r="A313" s="54" t="s">
        <v>334</v>
      </c>
      <c r="B313" s="55">
        <v>3.75</v>
      </c>
      <c r="C313" s="54">
        <v>50.0</v>
      </c>
      <c r="D313" s="4"/>
      <c r="E313" s="4"/>
      <c r="F313" s="4"/>
      <c r="G313" s="4"/>
      <c r="H313" s="4"/>
      <c r="I313" s="4"/>
    </row>
    <row r="314" ht="15.75" customHeight="1">
      <c r="A314" s="68" t="s">
        <v>335</v>
      </c>
      <c r="B314" s="57">
        <v>2.85</v>
      </c>
      <c r="C314" s="56">
        <v>1.0</v>
      </c>
      <c r="D314" s="4"/>
      <c r="E314" s="4"/>
      <c r="F314" s="4"/>
      <c r="G314" s="4"/>
      <c r="H314" s="4"/>
      <c r="I314" s="4"/>
    </row>
    <row r="315" ht="15.75" customHeight="1">
      <c r="A315" s="69" t="s">
        <v>336</v>
      </c>
      <c r="B315" s="55">
        <v>2.3</v>
      </c>
      <c r="C315" s="54">
        <v>1.0</v>
      </c>
      <c r="D315" s="4"/>
      <c r="E315" s="4"/>
      <c r="F315" s="4"/>
      <c r="G315" s="4"/>
      <c r="H315" s="4"/>
      <c r="I315" s="4"/>
    </row>
    <row r="316" ht="15.75" customHeight="1">
      <c r="A316" s="70" t="s">
        <v>337</v>
      </c>
      <c r="B316" s="57">
        <v>0.9</v>
      </c>
      <c r="C316" s="56">
        <v>1.0</v>
      </c>
      <c r="D316" s="4"/>
      <c r="E316" s="4"/>
      <c r="F316" s="4"/>
      <c r="G316" s="4"/>
      <c r="H316" s="4"/>
      <c r="I316" s="4"/>
    </row>
    <row r="317" ht="15.75" customHeight="1">
      <c r="A317" s="69" t="s">
        <v>338</v>
      </c>
      <c r="B317" s="55">
        <v>0.9</v>
      </c>
      <c r="C317" s="54">
        <v>1.0</v>
      </c>
      <c r="D317" s="4"/>
      <c r="E317" s="4"/>
      <c r="F317" s="4"/>
      <c r="G317" s="4"/>
      <c r="H317" s="4"/>
      <c r="I317" s="4"/>
    </row>
    <row r="318" ht="15.75" customHeight="1">
      <c r="A318" s="70" t="s">
        <v>339</v>
      </c>
      <c r="B318" s="57">
        <v>1.49</v>
      </c>
      <c r="C318" s="56">
        <v>1.0</v>
      </c>
      <c r="D318" s="4"/>
      <c r="E318" s="4"/>
      <c r="F318" s="4"/>
      <c r="G318" s="4"/>
      <c r="H318" s="4"/>
      <c r="I318" s="4"/>
    </row>
    <row r="319" ht="15.75" customHeight="1">
      <c r="A319" s="69" t="s">
        <v>340</v>
      </c>
      <c r="B319" s="55">
        <v>1.0</v>
      </c>
      <c r="C319" s="54">
        <v>1.0</v>
      </c>
      <c r="D319" s="4"/>
      <c r="E319" s="4"/>
      <c r="F319" s="4"/>
      <c r="G319" s="4"/>
      <c r="H319" s="4"/>
      <c r="I319" s="4"/>
    </row>
    <row r="320" ht="15.75" customHeight="1">
      <c r="A320" s="70" t="s">
        <v>341</v>
      </c>
      <c r="B320" s="57">
        <v>3.6</v>
      </c>
      <c r="C320" s="56">
        <v>1.0</v>
      </c>
      <c r="D320" s="4"/>
      <c r="E320" s="4"/>
      <c r="F320" s="4"/>
      <c r="G320" s="4"/>
      <c r="H320" s="4"/>
      <c r="I320" s="4"/>
    </row>
    <row r="321" ht="15.75" customHeight="1">
      <c r="A321" s="69" t="s">
        <v>342</v>
      </c>
      <c r="B321" s="55">
        <v>0.8</v>
      </c>
      <c r="C321" s="54">
        <v>1.0</v>
      </c>
      <c r="D321" s="4"/>
      <c r="E321" s="4"/>
      <c r="F321" s="4"/>
      <c r="G321" s="4"/>
      <c r="H321" s="4"/>
      <c r="I321" s="4"/>
    </row>
    <row r="322" ht="15.75" customHeight="1">
      <c r="A322" s="70" t="s">
        <v>343</v>
      </c>
      <c r="B322" s="57">
        <v>3.0</v>
      </c>
      <c r="C322" s="56">
        <v>1.0</v>
      </c>
      <c r="D322" s="4"/>
      <c r="E322" s="4"/>
      <c r="F322" s="4"/>
      <c r="G322" s="4"/>
      <c r="H322" s="4"/>
      <c r="I322" s="4"/>
    </row>
    <row r="323" ht="15.75" customHeight="1">
      <c r="A323" s="69" t="s">
        <v>344</v>
      </c>
      <c r="B323" s="55">
        <v>1.0</v>
      </c>
      <c r="C323" s="54">
        <v>1.0</v>
      </c>
      <c r="D323" s="4"/>
      <c r="E323" s="4"/>
      <c r="F323" s="4"/>
      <c r="G323" s="4"/>
      <c r="H323" s="4"/>
      <c r="I323" s="4"/>
    </row>
    <row r="324" ht="15.75" customHeight="1">
      <c r="A324" s="70" t="s">
        <v>345</v>
      </c>
      <c r="B324" s="57">
        <v>1.15</v>
      </c>
      <c r="C324" s="56">
        <v>1.0</v>
      </c>
      <c r="D324" s="4"/>
      <c r="E324" s="4"/>
      <c r="F324" s="4"/>
      <c r="G324" s="4"/>
      <c r="H324" s="4"/>
      <c r="I324" s="4"/>
    </row>
    <row r="325" ht="15.75" customHeight="1">
      <c r="A325" s="69" t="s">
        <v>346</v>
      </c>
      <c r="B325" s="55">
        <v>1.1</v>
      </c>
      <c r="C325" s="54">
        <v>1.0</v>
      </c>
      <c r="D325" s="4"/>
      <c r="E325" s="4"/>
      <c r="F325" s="4"/>
      <c r="G325" s="4"/>
      <c r="H325" s="4"/>
      <c r="I325" s="4"/>
    </row>
    <row r="326" ht="15.75" customHeight="1">
      <c r="A326" s="70" t="s">
        <v>347</v>
      </c>
      <c r="B326" s="57">
        <v>1.65</v>
      </c>
      <c r="C326" s="56">
        <v>1.0</v>
      </c>
      <c r="D326" s="4"/>
      <c r="E326" s="4"/>
      <c r="F326" s="4"/>
      <c r="G326" s="4"/>
      <c r="H326" s="4"/>
      <c r="I326" s="4"/>
    </row>
    <row r="327" ht="15.75" customHeight="1">
      <c r="A327" s="71" t="s">
        <v>348</v>
      </c>
      <c r="B327" s="55">
        <v>0.85</v>
      </c>
      <c r="C327" s="71">
        <v>1.0</v>
      </c>
      <c r="D327" s="4"/>
      <c r="E327" s="4"/>
      <c r="F327" s="4"/>
      <c r="G327" s="4"/>
      <c r="H327" s="4"/>
      <c r="I327" s="4"/>
    </row>
    <row r="328" ht="15.75" customHeight="1">
      <c r="A328" s="56" t="s">
        <v>349</v>
      </c>
      <c r="B328" s="57">
        <v>0.79</v>
      </c>
      <c r="C328" s="56">
        <v>1.0</v>
      </c>
      <c r="D328" s="4"/>
      <c r="E328" s="4"/>
      <c r="F328" s="4"/>
      <c r="G328" s="4"/>
      <c r="H328" s="4"/>
      <c r="I328" s="4"/>
    </row>
    <row r="329" ht="15.75" customHeight="1">
      <c r="A329" s="72" t="s">
        <v>350</v>
      </c>
      <c r="B329" s="55">
        <v>0.54</v>
      </c>
      <c r="C329" s="54">
        <v>1.0</v>
      </c>
      <c r="D329" s="4"/>
      <c r="E329" s="4"/>
      <c r="F329" s="4"/>
      <c r="G329" s="4"/>
      <c r="H329" s="4"/>
      <c r="I329" s="4"/>
    </row>
    <row r="330" ht="15.75" customHeight="1">
      <c r="A330" s="60" t="s">
        <v>351</v>
      </c>
      <c r="B330" s="57">
        <v>1.25</v>
      </c>
      <c r="C330" s="56">
        <v>1.0</v>
      </c>
      <c r="D330" s="4"/>
      <c r="E330" s="4"/>
      <c r="F330" s="4"/>
      <c r="G330" s="4"/>
      <c r="H330" s="4"/>
      <c r="I330" s="4"/>
    </row>
    <row r="331" ht="15.75" customHeight="1">
      <c r="A331" s="61" t="s">
        <v>352</v>
      </c>
      <c r="B331" s="55">
        <v>1.0</v>
      </c>
      <c r="C331" s="54">
        <v>3.0</v>
      </c>
      <c r="D331" s="4"/>
      <c r="E331" s="4"/>
      <c r="F331" s="4"/>
      <c r="G331" s="4"/>
      <c r="H331" s="4"/>
      <c r="I331" s="4"/>
    </row>
    <row r="332" ht="15.75" customHeight="1">
      <c r="A332" s="62" t="s">
        <v>353</v>
      </c>
      <c r="B332" s="57">
        <v>1.1</v>
      </c>
      <c r="C332" s="56">
        <v>1.0</v>
      </c>
      <c r="D332" s="4"/>
      <c r="E332" s="4"/>
      <c r="F332" s="4"/>
      <c r="G332" s="4"/>
      <c r="H332" s="4"/>
      <c r="I332" s="4"/>
    </row>
    <row r="333" ht="15.75" customHeight="1">
      <c r="A333" s="61" t="s">
        <v>354</v>
      </c>
      <c r="B333" s="55">
        <v>2.5</v>
      </c>
      <c r="C333" s="54">
        <v>1.0</v>
      </c>
      <c r="D333" s="4"/>
      <c r="E333" s="4"/>
      <c r="F333" s="4"/>
      <c r="G333" s="4"/>
      <c r="H333" s="4"/>
      <c r="I333" s="4"/>
    </row>
    <row r="334" ht="15.75" customHeight="1">
      <c r="A334" s="62" t="s">
        <v>355</v>
      </c>
      <c r="B334" s="57">
        <v>0.52</v>
      </c>
      <c r="C334" s="56">
        <v>1.0</v>
      </c>
      <c r="D334" s="4"/>
      <c r="E334" s="4"/>
      <c r="F334" s="4"/>
      <c r="G334" s="4"/>
      <c r="H334" s="4"/>
      <c r="I334" s="4"/>
    </row>
    <row r="335" ht="15.75" customHeight="1">
      <c r="A335" s="61" t="s">
        <v>356</v>
      </c>
      <c r="B335" s="55">
        <v>1.0</v>
      </c>
      <c r="C335" s="54">
        <v>1.0</v>
      </c>
      <c r="D335" s="4"/>
      <c r="E335" s="4"/>
      <c r="F335" s="4"/>
      <c r="G335" s="4"/>
      <c r="H335" s="4"/>
      <c r="I335" s="4"/>
    </row>
    <row r="336" ht="15.75" customHeight="1">
      <c r="A336" s="62" t="s">
        <v>357</v>
      </c>
      <c r="B336" s="57">
        <v>2.0</v>
      </c>
      <c r="C336" s="56">
        <v>1.0</v>
      </c>
      <c r="D336" s="4"/>
      <c r="E336" s="4"/>
      <c r="F336" s="4"/>
      <c r="G336" s="4"/>
      <c r="H336" s="4"/>
      <c r="I336" s="4"/>
    </row>
    <row r="337" ht="15.75" customHeight="1">
      <c r="A337" s="59" t="s">
        <v>358</v>
      </c>
      <c r="B337" s="55">
        <v>2.85</v>
      </c>
      <c r="C337" s="54">
        <v>1.0</v>
      </c>
      <c r="D337" s="4"/>
      <c r="E337" s="4"/>
      <c r="F337" s="4"/>
      <c r="G337" s="4"/>
      <c r="H337" s="4"/>
      <c r="I337" s="4"/>
    </row>
    <row r="338" ht="15.75" customHeight="1">
      <c r="A338" s="62" t="s">
        <v>359</v>
      </c>
      <c r="B338" s="57">
        <v>2.85</v>
      </c>
      <c r="C338" s="56">
        <v>1.0</v>
      </c>
      <c r="D338" s="4"/>
      <c r="E338" s="4"/>
      <c r="F338" s="4"/>
      <c r="G338" s="4"/>
      <c r="H338" s="4"/>
      <c r="I338" s="4"/>
    </row>
    <row r="339" ht="15.75" customHeight="1">
      <c r="A339" s="59" t="s">
        <v>360</v>
      </c>
      <c r="B339" s="55">
        <v>1.9</v>
      </c>
      <c r="C339" s="54">
        <v>1.0</v>
      </c>
      <c r="D339" s="4"/>
      <c r="E339" s="4"/>
      <c r="F339" s="4"/>
      <c r="G339" s="4"/>
      <c r="H339" s="4"/>
      <c r="I339" s="4"/>
    </row>
    <row r="340" ht="15.75" customHeight="1">
      <c r="A340" s="62" t="s">
        <v>361</v>
      </c>
      <c r="B340" s="57">
        <v>0.55</v>
      </c>
      <c r="C340" s="56">
        <v>1.0</v>
      </c>
      <c r="D340" s="4"/>
      <c r="E340" s="4"/>
      <c r="F340" s="4"/>
      <c r="G340" s="4"/>
      <c r="H340" s="4"/>
      <c r="I340" s="4"/>
    </row>
    <row r="341" ht="15.75" customHeight="1">
      <c r="A341" s="59" t="s">
        <v>362</v>
      </c>
      <c r="B341" s="55">
        <v>0.87</v>
      </c>
      <c r="C341" s="54">
        <v>1.0</v>
      </c>
      <c r="D341" s="4"/>
      <c r="E341" s="4"/>
      <c r="F341" s="4"/>
      <c r="G341" s="4"/>
      <c r="H341" s="4"/>
      <c r="I341" s="4"/>
    </row>
    <row r="342" ht="15.75" customHeight="1">
      <c r="A342" s="60" t="s">
        <v>363</v>
      </c>
      <c r="B342" s="57">
        <v>1.0</v>
      </c>
      <c r="C342" s="56">
        <v>1.0</v>
      </c>
      <c r="D342" s="4"/>
      <c r="E342" s="4"/>
      <c r="F342" s="4"/>
      <c r="G342" s="4"/>
      <c r="H342" s="4"/>
      <c r="I342" s="4"/>
    </row>
    <row r="343" ht="15.75" customHeight="1">
      <c r="A343" s="59" t="s">
        <v>364</v>
      </c>
      <c r="B343" s="55">
        <v>1.1</v>
      </c>
      <c r="C343" s="54">
        <v>1.0</v>
      </c>
      <c r="D343" s="4"/>
      <c r="E343" s="4"/>
      <c r="F343" s="4"/>
      <c r="G343" s="4"/>
      <c r="H343" s="4"/>
      <c r="I343" s="4"/>
    </row>
    <row r="344" ht="15.75" customHeight="1">
      <c r="A344" s="62" t="s">
        <v>365</v>
      </c>
      <c r="B344" s="57">
        <v>0.79</v>
      </c>
      <c r="C344" s="56">
        <v>1.0</v>
      </c>
      <c r="D344" s="4"/>
      <c r="E344" s="4"/>
      <c r="F344" s="4"/>
      <c r="G344" s="4"/>
      <c r="H344" s="4"/>
      <c r="I344" s="4"/>
    </row>
    <row r="345" ht="15.75" customHeight="1">
      <c r="A345" s="59" t="s">
        <v>366</v>
      </c>
      <c r="B345" s="55">
        <v>2.75</v>
      </c>
      <c r="C345" s="54">
        <v>1.0</v>
      </c>
      <c r="D345" s="4"/>
      <c r="E345" s="4"/>
      <c r="F345" s="4"/>
      <c r="G345" s="4"/>
      <c r="H345" s="4"/>
      <c r="I345" s="4"/>
    </row>
    <row r="346" ht="15.75" customHeight="1">
      <c r="D346" s="4"/>
      <c r="E346" s="4"/>
      <c r="F346" s="4"/>
      <c r="G346" s="4"/>
      <c r="H346" s="4"/>
      <c r="I346" s="4"/>
    </row>
    <row r="347" ht="15.75" customHeight="1">
      <c r="D347" s="4"/>
      <c r="E347" s="4"/>
      <c r="F347" s="4"/>
      <c r="G347" s="4"/>
      <c r="H347" s="4"/>
      <c r="I347" s="4"/>
    </row>
    <row r="348" ht="15.75" customHeight="1">
      <c r="D348" s="4"/>
      <c r="E348" s="4"/>
      <c r="F348" s="4"/>
      <c r="G348" s="4"/>
      <c r="H348" s="4"/>
      <c r="I348" s="4"/>
    </row>
    <row r="349" ht="15.75" customHeight="1">
      <c r="D349" s="4"/>
      <c r="E349" s="4"/>
      <c r="F349" s="4"/>
      <c r="G349" s="4"/>
      <c r="H349" s="4"/>
      <c r="I349" s="4"/>
    </row>
    <row r="350" ht="15.75" customHeight="1">
      <c r="D350" s="4"/>
      <c r="E350" s="4"/>
      <c r="F350" s="4"/>
      <c r="G350" s="4"/>
      <c r="H350" s="4"/>
      <c r="I350" s="4"/>
    </row>
    <row r="351" ht="15.75" customHeight="1">
      <c r="D351" s="4"/>
      <c r="E351" s="4"/>
      <c r="F351" s="4"/>
      <c r="G351" s="4"/>
      <c r="H351" s="4"/>
      <c r="I351" s="4"/>
    </row>
    <row r="352" ht="15.75" customHeight="1">
      <c r="D352" s="4"/>
      <c r="E352" s="4"/>
      <c r="F352" s="4"/>
      <c r="G352" s="4"/>
      <c r="H352" s="4"/>
      <c r="I352" s="4"/>
    </row>
    <row r="353" ht="15.75" customHeight="1">
      <c r="D353" s="4"/>
      <c r="E353" s="4"/>
      <c r="F353" s="4"/>
      <c r="G353" s="4"/>
      <c r="H353" s="4"/>
      <c r="I353" s="4"/>
    </row>
    <row r="354" ht="15.75" customHeight="1">
      <c r="D354" s="4"/>
      <c r="E354" s="4"/>
      <c r="F354" s="4"/>
      <c r="G354" s="4"/>
      <c r="H354" s="4"/>
      <c r="I354" s="4"/>
    </row>
    <row r="355" ht="15.75" customHeight="1">
      <c r="D355" s="4"/>
      <c r="E355" s="4"/>
      <c r="F355" s="4"/>
      <c r="G355" s="4"/>
      <c r="H355" s="4"/>
      <c r="I355" s="4"/>
    </row>
    <row r="356" ht="15.75" customHeight="1">
      <c r="D356" s="4"/>
      <c r="E356" s="4"/>
      <c r="F356" s="4"/>
      <c r="G356" s="4"/>
      <c r="H356" s="4"/>
      <c r="I356" s="4"/>
    </row>
    <row r="357" ht="15.75" customHeight="1">
      <c r="D357" s="4"/>
      <c r="E357" s="4"/>
      <c r="F357" s="4"/>
      <c r="G357" s="4"/>
      <c r="H357" s="4"/>
      <c r="I357" s="4"/>
    </row>
    <row r="358" ht="15.75" customHeight="1">
      <c r="D358" s="4"/>
      <c r="E358" s="4"/>
      <c r="F358" s="4"/>
      <c r="G358" s="4"/>
      <c r="H358" s="4"/>
      <c r="I358" s="4"/>
    </row>
    <row r="359" ht="15.75" customHeight="1">
      <c r="D359" s="4"/>
      <c r="E359" s="4"/>
      <c r="F359" s="4"/>
      <c r="G359" s="4"/>
      <c r="H359" s="4"/>
      <c r="I359" s="4"/>
    </row>
    <row r="360" ht="15.75" customHeight="1">
      <c r="D360" s="4"/>
      <c r="E360" s="4"/>
      <c r="F360" s="4"/>
      <c r="G360" s="4"/>
      <c r="H360" s="4"/>
      <c r="I360" s="4"/>
    </row>
    <row r="361" ht="15.75" customHeight="1">
      <c r="D361" s="4"/>
      <c r="E361" s="4"/>
      <c r="F361" s="4"/>
      <c r="G361" s="4"/>
      <c r="H361" s="4"/>
      <c r="I361" s="4"/>
    </row>
    <row r="362" ht="15.75" customHeight="1">
      <c r="D362" s="4"/>
      <c r="E362" s="4"/>
      <c r="F362" s="4"/>
      <c r="G362" s="4"/>
      <c r="H362" s="4"/>
      <c r="I362" s="4"/>
    </row>
    <row r="363" ht="15.75" customHeight="1">
      <c r="D363" s="4"/>
      <c r="E363" s="4"/>
      <c r="F363" s="4"/>
      <c r="G363" s="4"/>
      <c r="H363" s="4"/>
      <c r="I363" s="4"/>
    </row>
    <row r="364" ht="15.75" customHeight="1">
      <c r="D364" s="4"/>
      <c r="E364" s="4"/>
      <c r="F364" s="4"/>
      <c r="G364" s="4"/>
      <c r="H364" s="4"/>
      <c r="I364" s="4"/>
    </row>
    <row r="365" ht="15.75" customHeight="1">
      <c r="D365" s="4"/>
      <c r="E365" s="4"/>
      <c r="F365" s="4"/>
      <c r="G365" s="4"/>
      <c r="H365" s="4"/>
      <c r="I365" s="4"/>
    </row>
    <row r="366" ht="15.75" customHeight="1">
      <c r="D366" s="4"/>
      <c r="E366" s="4"/>
      <c r="F366" s="4"/>
      <c r="G366" s="4"/>
      <c r="H366" s="4"/>
      <c r="I366" s="4"/>
    </row>
    <row r="367" ht="15.75" customHeight="1">
      <c r="D367" s="4"/>
      <c r="E367" s="4"/>
      <c r="F367" s="4"/>
      <c r="G367" s="4"/>
      <c r="H367" s="4"/>
      <c r="I367" s="4"/>
    </row>
    <row r="368" ht="15.75" customHeight="1">
      <c r="D368" s="4"/>
      <c r="E368" s="4"/>
      <c r="F368" s="4"/>
      <c r="G368" s="4"/>
      <c r="H368" s="4"/>
      <c r="I368" s="4"/>
    </row>
    <row r="369" ht="15.75" customHeight="1">
      <c r="D369" s="4"/>
      <c r="E369" s="4"/>
      <c r="F369" s="4"/>
      <c r="G369" s="4"/>
      <c r="H369" s="4"/>
      <c r="I369" s="4"/>
    </row>
    <row r="370" ht="15.75" customHeight="1">
      <c r="D370" s="4"/>
      <c r="E370" s="4"/>
      <c r="F370" s="4"/>
      <c r="G370" s="4"/>
      <c r="H370" s="4"/>
      <c r="I370" s="4"/>
    </row>
    <row r="371" ht="15.75" customHeight="1">
      <c r="D371" s="4"/>
      <c r="E371" s="4"/>
      <c r="F371" s="4"/>
      <c r="G371" s="4"/>
      <c r="H371" s="4"/>
      <c r="I371" s="4"/>
    </row>
    <row r="372" ht="15.75" customHeight="1">
      <c r="D372" s="4"/>
      <c r="E372" s="4"/>
      <c r="F372" s="4"/>
      <c r="G372" s="4"/>
      <c r="H372" s="4"/>
      <c r="I372" s="4"/>
    </row>
    <row r="373" ht="15.75" customHeight="1">
      <c r="D373" s="4"/>
      <c r="E373" s="4"/>
      <c r="F373" s="4"/>
      <c r="G373" s="4"/>
      <c r="H373" s="4"/>
      <c r="I373" s="4"/>
    </row>
    <row r="374" ht="15.75" customHeight="1">
      <c r="D374" s="4"/>
      <c r="E374" s="4"/>
      <c r="F374" s="4"/>
      <c r="G374" s="4"/>
      <c r="H374" s="4"/>
      <c r="I374" s="4"/>
    </row>
    <row r="375" ht="15.75" customHeight="1">
      <c r="D375" s="4"/>
      <c r="E375" s="4"/>
      <c r="F375" s="4"/>
      <c r="G375" s="4"/>
      <c r="H375" s="4"/>
      <c r="I375" s="4"/>
    </row>
    <row r="376" ht="15.75" customHeight="1">
      <c r="D376" s="4"/>
      <c r="E376" s="4"/>
      <c r="F376" s="4"/>
      <c r="G376" s="4"/>
      <c r="H376" s="4"/>
      <c r="I376" s="4"/>
    </row>
    <row r="377" ht="15.75" customHeight="1">
      <c r="D377" s="4"/>
      <c r="E377" s="4"/>
      <c r="F377" s="4"/>
      <c r="G377" s="4"/>
      <c r="H377" s="4"/>
      <c r="I377" s="4"/>
    </row>
    <row r="378" ht="15.75" customHeight="1">
      <c r="D378" s="4"/>
      <c r="E378" s="4"/>
      <c r="F378" s="4"/>
      <c r="G378" s="4"/>
      <c r="H378" s="4"/>
      <c r="I378" s="4"/>
    </row>
    <row r="379" ht="15.75" customHeight="1">
      <c r="D379" s="4"/>
      <c r="E379" s="4"/>
      <c r="F379" s="4"/>
      <c r="G379" s="4"/>
      <c r="H379" s="4"/>
      <c r="I379" s="4"/>
    </row>
    <row r="380" ht="15.75" customHeight="1">
      <c r="D380" s="4"/>
      <c r="E380" s="4"/>
      <c r="F380" s="4"/>
      <c r="G380" s="4"/>
      <c r="H380" s="4"/>
      <c r="I380" s="4"/>
    </row>
    <row r="381" ht="15.75" customHeight="1">
      <c r="D381" s="4"/>
      <c r="E381" s="4"/>
      <c r="F381" s="4"/>
      <c r="G381" s="4"/>
      <c r="H381" s="4"/>
      <c r="I381" s="4"/>
    </row>
    <row r="382" ht="15.75" customHeight="1">
      <c r="D382" s="4"/>
      <c r="E382" s="4"/>
      <c r="F382" s="4"/>
      <c r="G382" s="4"/>
      <c r="H382" s="4"/>
      <c r="I382" s="4"/>
    </row>
    <row r="383" ht="15.75" customHeight="1">
      <c r="D383" s="4"/>
      <c r="E383" s="4"/>
      <c r="F383" s="4"/>
      <c r="G383" s="4"/>
      <c r="H383" s="4"/>
      <c r="I383" s="4"/>
    </row>
    <row r="384" ht="15.75" customHeight="1">
      <c r="D384" s="4"/>
      <c r="E384" s="4"/>
      <c r="F384" s="4"/>
      <c r="G384" s="4"/>
      <c r="H384" s="4"/>
      <c r="I384" s="4"/>
    </row>
    <row r="385" ht="15.75" customHeight="1">
      <c r="D385" s="4"/>
      <c r="E385" s="4"/>
      <c r="F385" s="4"/>
      <c r="G385" s="4"/>
      <c r="H385" s="4"/>
      <c r="I385" s="4"/>
    </row>
    <row r="386" ht="15.75" customHeight="1">
      <c r="D386" s="4"/>
      <c r="E386" s="4"/>
      <c r="F386" s="4"/>
      <c r="G386" s="4"/>
      <c r="H386" s="4"/>
      <c r="I386" s="4"/>
    </row>
    <row r="387" ht="15.75" customHeight="1">
      <c r="D387" s="4"/>
      <c r="E387" s="4"/>
      <c r="F387" s="4"/>
      <c r="G387" s="4"/>
      <c r="H387" s="4"/>
      <c r="I387" s="4"/>
    </row>
    <row r="388" ht="15.75" customHeight="1">
      <c r="D388" s="4"/>
      <c r="E388" s="4"/>
      <c r="F388" s="4"/>
      <c r="G388" s="4"/>
      <c r="H388" s="4"/>
      <c r="I388" s="4"/>
    </row>
    <row r="389" ht="15.75" customHeight="1">
      <c r="D389" s="4"/>
      <c r="E389" s="4"/>
      <c r="F389" s="4"/>
      <c r="G389" s="4"/>
      <c r="H389" s="4"/>
      <c r="I389" s="4"/>
    </row>
    <row r="390" ht="15.75" customHeight="1">
      <c r="D390" s="4"/>
      <c r="E390" s="4"/>
      <c r="F390" s="4"/>
      <c r="G390" s="4"/>
      <c r="H390" s="4"/>
      <c r="I390" s="4"/>
    </row>
    <row r="391" ht="15.75" customHeight="1">
      <c r="D391" s="4"/>
      <c r="E391" s="4"/>
      <c r="F391" s="4"/>
      <c r="G391" s="4"/>
      <c r="H391" s="4"/>
      <c r="I391" s="4"/>
    </row>
    <row r="392" ht="15.75" customHeight="1">
      <c r="D392" s="4"/>
      <c r="E392" s="4"/>
      <c r="F392" s="4"/>
      <c r="G392" s="4"/>
      <c r="H392" s="4"/>
      <c r="I392" s="4"/>
    </row>
    <row r="393" ht="15.75" customHeight="1">
      <c r="D393" s="4"/>
      <c r="E393" s="4"/>
      <c r="F393" s="4"/>
      <c r="G393" s="4"/>
      <c r="H393" s="4"/>
      <c r="I393" s="4"/>
    </row>
    <row r="394" ht="15.75" customHeight="1">
      <c r="D394" s="4"/>
      <c r="E394" s="4"/>
      <c r="F394" s="4"/>
      <c r="G394" s="4"/>
      <c r="H394" s="4"/>
      <c r="I394" s="4"/>
    </row>
    <row r="395" ht="15.75" customHeight="1">
      <c r="D395" s="4"/>
      <c r="E395" s="4"/>
      <c r="F395" s="4"/>
      <c r="G395" s="4"/>
      <c r="H395" s="4"/>
      <c r="I395" s="4"/>
    </row>
    <row r="396" ht="15.75" customHeight="1">
      <c r="D396" s="4"/>
      <c r="E396" s="4"/>
      <c r="F396" s="4"/>
      <c r="G396" s="4"/>
      <c r="H396" s="4"/>
      <c r="I396" s="4"/>
    </row>
    <row r="397" ht="15.75" customHeight="1">
      <c r="D397" s="4"/>
      <c r="E397" s="4"/>
      <c r="F397" s="4"/>
      <c r="G397" s="4"/>
      <c r="H397" s="4"/>
      <c r="I397" s="4"/>
    </row>
    <row r="398" ht="15.75" customHeight="1">
      <c r="D398" s="4"/>
      <c r="E398" s="4"/>
      <c r="F398" s="4"/>
      <c r="G398" s="4"/>
      <c r="H398" s="4"/>
      <c r="I398" s="4"/>
    </row>
    <row r="399" ht="15.75" customHeight="1">
      <c r="D399" s="4"/>
      <c r="E399" s="4"/>
      <c r="F399" s="4"/>
      <c r="G399" s="4"/>
      <c r="H399" s="4"/>
      <c r="I399" s="4"/>
    </row>
    <row r="400" ht="15.75" customHeight="1">
      <c r="D400" s="4"/>
      <c r="E400" s="4"/>
      <c r="F400" s="4"/>
      <c r="G400" s="4"/>
      <c r="H400" s="4"/>
      <c r="I400" s="4"/>
    </row>
    <row r="401" ht="15.75" customHeight="1">
      <c r="D401" s="4"/>
      <c r="E401" s="4"/>
      <c r="F401" s="4"/>
      <c r="G401" s="4"/>
      <c r="H401" s="4"/>
      <c r="I401" s="4"/>
    </row>
    <row r="402" ht="15.75" customHeight="1">
      <c r="D402" s="4"/>
      <c r="E402" s="4"/>
      <c r="F402" s="4"/>
      <c r="G402" s="4"/>
      <c r="H402" s="4"/>
      <c r="I402" s="4"/>
    </row>
    <row r="403" ht="15.75" customHeight="1">
      <c r="D403" s="4"/>
      <c r="E403" s="4"/>
      <c r="F403" s="4"/>
      <c r="G403" s="4"/>
      <c r="H403" s="4"/>
      <c r="I403" s="4"/>
    </row>
    <row r="404" ht="15.75" customHeight="1">
      <c r="D404" s="4"/>
      <c r="E404" s="4"/>
      <c r="F404" s="4"/>
      <c r="G404" s="4"/>
      <c r="H404" s="4"/>
      <c r="I404" s="4"/>
    </row>
    <row r="405" ht="15.75" customHeight="1">
      <c r="D405" s="4"/>
      <c r="E405" s="4"/>
      <c r="F405" s="4"/>
      <c r="G405" s="4"/>
      <c r="H405" s="4"/>
      <c r="I405" s="4"/>
    </row>
    <row r="406" ht="15.75" customHeight="1">
      <c r="D406" s="4"/>
      <c r="E406" s="4"/>
      <c r="F406" s="4"/>
      <c r="G406" s="4"/>
      <c r="H406" s="4"/>
      <c r="I406" s="4"/>
    </row>
    <row r="407" ht="15.75" customHeight="1">
      <c r="D407" s="4"/>
      <c r="E407" s="4"/>
      <c r="F407" s="4"/>
      <c r="G407" s="4"/>
      <c r="H407" s="4"/>
      <c r="I407" s="4"/>
    </row>
    <row r="408" ht="15.75" customHeight="1">
      <c r="D408" s="4"/>
      <c r="E408" s="4"/>
      <c r="F408" s="4"/>
      <c r="G408" s="4"/>
      <c r="H408" s="4"/>
      <c r="I408" s="4"/>
    </row>
    <row r="409" ht="15.75" customHeight="1">
      <c r="D409" s="4"/>
      <c r="E409" s="4"/>
      <c r="F409" s="4"/>
      <c r="G409" s="4"/>
      <c r="H409" s="4"/>
      <c r="I409" s="4"/>
    </row>
    <row r="410" ht="15.75" customHeight="1">
      <c r="D410" s="4"/>
      <c r="E410" s="4"/>
      <c r="F410" s="4"/>
      <c r="G410" s="4"/>
      <c r="H410" s="4"/>
      <c r="I410" s="4"/>
    </row>
    <row r="411" ht="15.75" customHeight="1">
      <c r="D411" s="4"/>
      <c r="E411" s="4"/>
      <c r="F411" s="4"/>
      <c r="G411" s="4"/>
      <c r="H411" s="4"/>
      <c r="I411" s="4"/>
    </row>
    <row r="412" ht="15.75" customHeight="1">
      <c r="D412" s="4"/>
      <c r="E412" s="4"/>
      <c r="F412" s="4"/>
      <c r="G412" s="4"/>
      <c r="H412" s="4"/>
      <c r="I412" s="4"/>
    </row>
    <row r="413" ht="15.75" customHeight="1">
      <c r="D413" s="4"/>
      <c r="E413" s="4"/>
      <c r="F413" s="4"/>
      <c r="G413" s="4"/>
      <c r="H413" s="4"/>
      <c r="I413" s="4"/>
    </row>
    <row r="414" ht="15.75" customHeight="1">
      <c r="D414" s="4"/>
      <c r="E414" s="4"/>
      <c r="F414" s="4"/>
      <c r="G414" s="4"/>
      <c r="H414" s="4"/>
      <c r="I414" s="4"/>
    </row>
    <row r="415" ht="15.75" customHeight="1">
      <c r="D415" s="4"/>
      <c r="E415" s="4"/>
      <c r="F415" s="4"/>
      <c r="G415" s="4"/>
      <c r="H415" s="4"/>
      <c r="I415" s="4"/>
    </row>
    <row r="416" ht="15.75" customHeight="1">
      <c r="D416" s="4"/>
      <c r="E416" s="4"/>
      <c r="F416" s="4"/>
      <c r="G416" s="4"/>
      <c r="H416" s="4"/>
      <c r="I416" s="4"/>
    </row>
    <row r="417" ht="15.75" customHeight="1">
      <c r="D417" s="4"/>
      <c r="E417" s="4"/>
      <c r="F417" s="4"/>
      <c r="G417" s="4"/>
      <c r="H417" s="4"/>
      <c r="I417" s="4"/>
    </row>
    <row r="418" ht="15.75" customHeight="1">
      <c r="D418" s="4"/>
      <c r="E418" s="4"/>
      <c r="F418" s="4"/>
      <c r="G418" s="4"/>
      <c r="H418" s="4"/>
      <c r="I418" s="4"/>
    </row>
    <row r="419" ht="15.75" customHeight="1">
      <c r="D419" s="4"/>
      <c r="E419" s="4"/>
      <c r="F419" s="4"/>
      <c r="G419" s="4"/>
      <c r="H419" s="4"/>
      <c r="I419" s="4"/>
    </row>
    <row r="420" ht="15.75" customHeight="1">
      <c r="D420" s="4"/>
      <c r="E420" s="4"/>
      <c r="F420" s="4"/>
      <c r="G420" s="4"/>
      <c r="H420" s="4"/>
      <c r="I420" s="4"/>
    </row>
    <row r="421" ht="15.75" customHeight="1">
      <c r="D421" s="4"/>
      <c r="E421" s="4"/>
      <c r="F421" s="4"/>
      <c r="G421" s="4"/>
      <c r="H421" s="4"/>
      <c r="I421" s="4"/>
    </row>
    <row r="422" ht="15.75" customHeight="1">
      <c r="D422" s="4"/>
      <c r="E422" s="4"/>
      <c r="F422" s="4"/>
      <c r="G422" s="4"/>
      <c r="H422" s="4"/>
      <c r="I422" s="4"/>
    </row>
    <row r="423" ht="15.75" customHeight="1">
      <c r="D423" s="4"/>
      <c r="E423" s="4"/>
      <c r="F423" s="4"/>
      <c r="G423" s="4"/>
      <c r="H423" s="4"/>
      <c r="I423" s="4"/>
    </row>
    <row r="424" ht="15.75" customHeight="1">
      <c r="D424" s="4"/>
      <c r="E424" s="4"/>
      <c r="F424" s="4"/>
      <c r="G424" s="4"/>
      <c r="H424" s="4"/>
      <c r="I424" s="4"/>
    </row>
    <row r="425" ht="15.75" customHeight="1">
      <c r="D425" s="4"/>
      <c r="E425" s="4"/>
      <c r="F425" s="4"/>
      <c r="G425" s="4"/>
      <c r="H425" s="4"/>
      <c r="I425" s="4"/>
    </row>
    <row r="426" ht="15.75" customHeight="1">
      <c r="D426" s="4"/>
      <c r="E426" s="4"/>
      <c r="F426" s="4"/>
      <c r="G426" s="4"/>
      <c r="H426" s="4"/>
      <c r="I426" s="4"/>
    </row>
    <row r="427" ht="15.75" customHeight="1">
      <c r="D427" s="4"/>
      <c r="E427" s="4"/>
      <c r="F427" s="4"/>
      <c r="G427" s="4"/>
      <c r="H427" s="4"/>
      <c r="I427" s="4"/>
    </row>
    <row r="428" ht="15.75" customHeight="1">
      <c r="D428" s="4"/>
      <c r="E428" s="4"/>
      <c r="F428" s="4"/>
      <c r="G428" s="4"/>
      <c r="H428" s="4"/>
      <c r="I428" s="4"/>
    </row>
    <row r="429" ht="15.75" customHeight="1">
      <c r="D429" s="4"/>
      <c r="E429" s="4"/>
      <c r="F429" s="4"/>
      <c r="G429" s="4"/>
      <c r="H429" s="4"/>
      <c r="I429" s="4"/>
    </row>
    <row r="430" ht="15.75" customHeight="1">
      <c r="D430" s="4"/>
      <c r="E430" s="4"/>
      <c r="F430" s="4"/>
      <c r="G430" s="4"/>
      <c r="H430" s="4"/>
      <c r="I430" s="4"/>
    </row>
    <row r="431" ht="15.75" customHeight="1">
      <c r="D431" s="4"/>
      <c r="E431" s="4"/>
      <c r="F431" s="4"/>
      <c r="G431" s="4"/>
      <c r="H431" s="4"/>
      <c r="I431" s="4"/>
    </row>
    <row r="432" ht="15.75" customHeight="1">
      <c r="D432" s="4"/>
      <c r="E432" s="4"/>
      <c r="F432" s="4"/>
      <c r="G432" s="4"/>
      <c r="H432" s="4"/>
      <c r="I432" s="4"/>
    </row>
    <row r="433" ht="15.75" customHeight="1">
      <c r="D433" s="4"/>
      <c r="E433" s="4"/>
      <c r="F433" s="4"/>
      <c r="G433" s="4"/>
      <c r="H433" s="4"/>
      <c r="I433" s="4"/>
    </row>
    <row r="434" ht="15.75" customHeight="1">
      <c r="D434" s="4"/>
      <c r="E434" s="4"/>
      <c r="F434" s="4"/>
      <c r="G434" s="4"/>
      <c r="H434" s="4"/>
      <c r="I434" s="4"/>
    </row>
    <row r="435" ht="15.75" customHeight="1">
      <c r="D435" s="4"/>
      <c r="E435" s="4"/>
      <c r="F435" s="4"/>
      <c r="G435" s="4"/>
      <c r="H435" s="4"/>
      <c r="I435" s="4"/>
    </row>
    <row r="436" ht="15.75" customHeight="1">
      <c r="D436" s="4"/>
      <c r="E436" s="4"/>
      <c r="F436" s="4"/>
      <c r="G436" s="4"/>
      <c r="H436" s="4"/>
      <c r="I436" s="4"/>
    </row>
    <row r="437" ht="15.75" customHeight="1">
      <c r="D437" s="4"/>
      <c r="E437" s="4"/>
      <c r="F437" s="4"/>
      <c r="G437" s="4"/>
      <c r="H437" s="4"/>
      <c r="I437" s="4"/>
    </row>
    <row r="438" ht="15.75" customHeight="1">
      <c r="D438" s="4"/>
      <c r="E438" s="4"/>
      <c r="F438" s="4"/>
      <c r="G438" s="4"/>
      <c r="H438" s="4"/>
      <c r="I438" s="4"/>
    </row>
    <row r="439" ht="15.75" customHeight="1">
      <c r="D439" s="4"/>
      <c r="E439" s="4"/>
      <c r="F439" s="4"/>
      <c r="G439" s="4"/>
      <c r="H439" s="4"/>
      <c r="I439" s="4"/>
    </row>
    <row r="440" ht="15.75" customHeight="1">
      <c r="D440" s="4"/>
      <c r="E440" s="4"/>
      <c r="F440" s="4"/>
      <c r="G440" s="4"/>
      <c r="H440" s="4"/>
      <c r="I440" s="4"/>
    </row>
    <row r="441" ht="15.75" customHeight="1">
      <c r="D441" s="4"/>
      <c r="E441" s="4"/>
      <c r="F441" s="4"/>
      <c r="G441" s="4"/>
      <c r="H441" s="4"/>
      <c r="I441" s="4"/>
    </row>
    <row r="442" ht="15.75" customHeight="1">
      <c r="D442" s="4"/>
      <c r="E442" s="4"/>
      <c r="F442" s="4"/>
      <c r="G442" s="4"/>
      <c r="H442" s="4"/>
      <c r="I442" s="4"/>
    </row>
    <row r="443" ht="15.75" customHeight="1">
      <c r="D443" s="4"/>
      <c r="E443" s="4"/>
      <c r="F443" s="4"/>
      <c r="G443" s="4"/>
      <c r="H443" s="4"/>
      <c r="I443" s="4"/>
    </row>
    <row r="444" ht="15.75" customHeight="1">
      <c r="D444" s="4"/>
      <c r="E444" s="4"/>
      <c r="F444" s="4"/>
      <c r="G444" s="4"/>
      <c r="H444" s="4"/>
      <c r="I444" s="4"/>
    </row>
    <row r="445" ht="15.75" customHeight="1">
      <c r="D445" s="4"/>
      <c r="E445" s="4"/>
      <c r="F445" s="4"/>
      <c r="G445" s="4"/>
      <c r="H445" s="4"/>
      <c r="I445" s="4"/>
    </row>
    <row r="446" ht="15.75" customHeight="1">
      <c r="D446" s="4"/>
      <c r="E446" s="4"/>
      <c r="F446" s="4"/>
      <c r="G446" s="4"/>
      <c r="H446" s="4"/>
      <c r="I446" s="4"/>
    </row>
    <row r="447" ht="15.75" customHeight="1">
      <c r="D447" s="4"/>
      <c r="E447" s="4"/>
      <c r="F447" s="4"/>
      <c r="G447" s="4"/>
      <c r="H447" s="4"/>
      <c r="I447" s="4"/>
    </row>
    <row r="448" ht="15.75" customHeight="1">
      <c r="D448" s="4"/>
      <c r="E448" s="4"/>
      <c r="F448" s="4"/>
      <c r="G448" s="4"/>
      <c r="H448" s="4"/>
      <c r="I448" s="4"/>
    </row>
    <row r="449" ht="15.75" customHeight="1">
      <c r="D449" s="4"/>
      <c r="E449" s="4"/>
      <c r="F449" s="4"/>
      <c r="G449" s="4"/>
      <c r="H449" s="4"/>
      <c r="I449" s="4"/>
    </row>
    <row r="450" ht="15.75" customHeight="1">
      <c r="D450" s="4"/>
      <c r="E450" s="4"/>
      <c r="F450" s="4"/>
      <c r="G450" s="4"/>
      <c r="H450" s="4"/>
      <c r="I450" s="4"/>
    </row>
    <row r="451" ht="15.75" customHeight="1">
      <c r="D451" s="4"/>
      <c r="E451" s="4"/>
      <c r="F451" s="4"/>
      <c r="G451" s="4"/>
      <c r="H451" s="4"/>
      <c r="I451" s="4"/>
    </row>
    <row r="452" ht="15.75" customHeight="1">
      <c r="D452" s="4"/>
      <c r="E452" s="4"/>
      <c r="F452" s="4"/>
      <c r="G452" s="4"/>
      <c r="H452" s="4"/>
      <c r="I452" s="4"/>
    </row>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3">
    <mergeCell ref="A1:C1"/>
    <mergeCell ref="A2:C2"/>
    <mergeCell ref="A3:C3"/>
  </mergeCells>
  <printOptions/>
  <pageMargins bottom="0.75" footer="0.0" header="0.0" left="0.7" right="0.7" top="0.75"/>
  <pageSetup paperSize="9" orientation="portrait"/>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8.13"/>
    <col customWidth="1" min="3" max="3" width="14.13"/>
    <col customWidth="1" min="4" max="4" width="10.13"/>
    <col customWidth="1" min="5" max="6" width="14.13"/>
    <col customWidth="1" min="7" max="7" width="20.13"/>
    <col customWidth="1" min="8" max="10" width="14.13"/>
    <col customWidth="1" min="11" max="11" width="15.63"/>
    <col customWidth="1" min="12" max="26" width="14.38"/>
  </cols>
  <sheetData>
    <row r="1" ht="37.5" customHeight="1">
      <c r="A1" s="1" t="s">
        <v>367</v>
      </c>
      <c r="B1" s="2"/>
      <c r="C1" s="2"/>
      <c r="D1" s="2"/>
      <c r="E1" s="2"/>
      <c r="F1" s="2"/>
      <c r="G1" s="2"/>
      <c r="H1" s="2"/>
      <c r="I1" s="2"/>
      <c r="J1" s="2"/>
      <c r="K1" s="3"/>
      <c r="L1" s="4"/>
      <c r="M1" s="4"/>
      <c r="N1" s="4"/>
      <c r="O1" s="4"/>
      <c r="P1" s="4"/>
      <c r="Q1" s="4"/>
    </row>
    <row r="2" ht="18.75" customHeight="1">
      <c r="A2" s="73" t="s">
        <v>368</v>
      </c>
      <c r="B2" s="74"/>
      <c r="C2" s="75" t="s">
        <v>369</v>
      </c>
      <c r="D2" s="2"/>
      <c r="E2" s="2"/>
      <c r="F2" s="3"/>
      <c r="G2" s="76">
        <v>30.0</v>
      </c>
      <c r="H2" s="77" t="s">
        <v>370</v>
      </c>
      <c r="I2" s="2"/>
      <c r="J2" s="2"/>
      <c r="K2" s="3"/>
      <c r="L2" s="4"/>
      <c r="M2" s="4"/>
      <c r="N2" s="4"/>
      <c r="O2" s="4"/>
      <c r="P2" s="4"/>
      <c r="Q2" s="4"/>
    </row>
    <row r="3" ht="18.75" customHeight="1">
      <c r="A3" s="78"/>
      <c r="B3" s="79"/>
      <c r="C3" s="80" t="s">
        <v>371</v>
      </c>
      <c r="D3" s="2"/>
      <c r="E3" s="2"/>
      <c r="F3" s="3"/>
      <c r="G3" s="81">
        <f>$G$2/2</f>
        <v>15</v>
      </c>
      <c r="H3" s="82" t="s">
        <v>372</v>
      </c>
      <c r="I3" s="83"/>
      <c r="J3" s="83"/>
      <c r="K3" s="74"/>
      <c r="L3" s="4"/>
      <c r="M3" s="4"/>
      <c r="N3" s="4"/>
      <c r="O3" s="4"/>
      <c r="P3" s="4"/>
      <c r="Q3" s="4"/>
    </row>
    <row r="4" ht="18.75" customHeight="1">
      <c r="A4" s="78"/>
      <c r="B4" s="79"/>
      <c r="C4" s="75" t="s">
        <v>373</v>
      </c>
      <c r="D4" s="2"/>
      <c r="E4" s="2"/>
      <c r="F4" s="3"/>
      <c r="G4" s="76">
        <v>1.0</v>
      </c>
      <c r="H4" s="78"/>
      <c r="K4" s="79"/>
      <c r="L4" s="4"/>
      <c r="M4" s="4"/>
      <c r="N4" s="4"/>
      <c r="O4" s="4"/>
      <c r="P4" s="4"/>
      <c r="Q4" s="4"/>
    </row>
    <row r="5" ht="18.75" customHeight="1">
      <c r="A5" s="78"/>
      <c r="B5" s="79"/>
      <c r="C5" s="75" t="s">
        <v>374</v>
      </c>
      <c r="D5" s="2"/>
      <c r="E5" s="2"/>
      <c r="F5" s="3"/>
      <c r="G5" s="76">
        <v>5.0</v>
      </c>
      <c r="H5" s="84"/>
      <c r="I5" s="85"/>
      <c r="J5" s="85"/>
      <c r="K5" s="86"/>
      <c r="L5" s="4"/>
      <c r="M5" s="4"/>
      <c r="N5" s="4"/>
      <c r="O5" s="4"/>
      <c r="P5" s="4"/>
      <c r="Q5" s="4"/>
    </row>
    <row r="6" ht="18.75" customHeight="1">
      <c r="A6" s="78"/>
      <c r="B6" s="79"/>
      <c r="C6" s="80" t="s">
        <v>375</v>
      </c>
      <c r="D6" s="2"/>
      <c r="E6" s="2"/>
      <c r="F6" s="3"/>
      <c r="G6" s="81">
        <f>$G$2/$G$5</f>
        <v>6</v>
      </c>
      <c r="H6" s="87"/>
      <c r="I6" s="83"/>
      <c r="J6" s="83"/>
      <c r="K6" s="74"/>
      <c r="L6" s="4"/>
      <c r="M6" s="4"/>
      <c r="N6" s="4"/>
      <c r="O6" s="4"/>
      <c r="P6" s="4"/>
      <c r="Q6" s="4"/>
    </row>
    <row r="7" ht="18.75" customHeight="1">
      <c r="A7" s="78"/>
      <c r="B7" s="79"/>
      <c r="C7" s="75" t="s">
        <v>376</v>
      </c>
      <c r="D7" s="2"/>
      <c r="E7" s="2"/>
      <c r="F7" s="3"/>
      <c r="G7" s="76">
        <v>1.0</v>
      </c>
      <c r="H7" s="78"/>
      <c r="K7" s="79"/>
      <c r="L7" s="4"/>
      <c r="M7" s="4"/>
      <c r="N7" s="4"/>
      <c r="O7" s="4"/>
      <c r="P7" s="4"/>
      <c r="Q7" s="4"/>
    </row>
    <row r="8" ht="18.75" customHeight="1">
      <c r="A8" s="78"/>
      <c r="B8" s="79"/>
      <c r="C8" s="80" t="s">
        <v>377</v>
      </c>
      <c r="D8" s="2"/>
      <c r="E8" s="2"/>
      <c r="F8" s="3"/>
      <c r="G8" s="81">
        <f>$G$2*$G$7</f>
        <v>30</v>
      </c>
      <c r="H8" s="78"/>
      <c r="K8" s="79"/>
      <c r="L8" s="4"/>
      <c r="M8" s="4"/>
      <c r="N8" s="4"/>
      <c r="O8" s="4"/>
      <c r="P8" s="4"/>
      <c r="Q8" s="4"/>
    </row>
    <row r="9" ht="18.75" customHeight="1">
      <c r="A9" s="78"/>
      <c r="B9" s="79"/>
      <c r="C9" s="80" t="s">
        <v>378</v>
      </c>
      <c r="D9" s="2"/>
      <c r="E9" s="2"/>
      <c r="F9" s="3"/>
      <c r="G9" s="81">
        <f>$G$8/2</f>
        <v>15</v>
      </c>
      <c r="H9" s="78"/>
      <c r="K9" s="79"/>
      <c r="L9" s="4"/>
      <c r="M9" s="4"/>
      <c r="N9" s="4"/>
      <c r="O9" s="4"/>
      <c r="P9" s="4"/>
      <c r="Q9" s="4"/>
    </row>
    <row r="10" ht="18.75" customHeight="1">
      <c r="A10" s="84"/>
      <c r="B10" s="86"/>
      <c r="C10" s="80" t="s">
        <v>379</v>
      </c>
      <c r="D10" s="2"/>
      <c r="E10" s="2"/>
      <c r="F10" s="3"/>
      <c r="G10" s="81">
        <f>$G$5*$G$7</f>
        <v>5</v>
      </c>
      <c r="H10" s="84"/>
      <c r="I10" s="85"/>
      <c r="J10" s="85"/>
      <c r="K10" s="86"/>
      <c r="L10" s="4"/>
      <c r="M10" s="4"/>
      <c r="N10" s="4"/>
      <c r="O10" s="4"/>
      <c r="P10" s="4"/>
      <c r="Q10" s="4"/>
    </row>
    <row r="11" ht="22.5" customHeight="1">
      <c r="A11" s="88" t="s">
        <v>380</v>
      </c>
      <c r="B11" s="2"/>
      <c r="C11" s="2"/>
      <c r="D11" s="2"/>
      <c r="E11" s="2"/>
      <c r="F11" s="2"/>
      <c r="G11" s="2"/>
      <c r="H11" s="2"/>
      <c r="I11" s="2"/>
      <c r="J11" s="2"/>
      <c r="K11" s="3"/>
      <c r="L11" s="4"/>
      <c r="M11" s="4"/>
      <c r="N11" s="4"/>
      <c r="O11" s="4"/>
      <c r="P11" s="4"/>
      <c r="Q11" s="4"/>
    </row>
    <row r="12" ht="22.5" customHeight="1">
      <c r="A12" s="89" t="s">
        <v>381</v>
      </c>
      <c r="B12" s="89" t="s">
        <v>24</v>
      </c>
      <c r="C12" s="89" t="s">
        <v>382</v>
      </c>
      <c r="D12" s="89" t="s">
        <v>383</v>
      </c>
      <c r="E12" s="89" t="s">
        <v>384</v>
      </c>
      <c r="F12" s="89" t="s">
        <v>25</v>
      </c>
      <c r="G12" s="89" t="s">
        <v>26</v>
      </c>
      <c r="H12" s="89" t="s">
        <v>385</v>
      </c>
      <c r="I12" s="89" t="s">
        <v>386</v>
      </c>
      <c r="J12" s="89" t="s">
        <v>387</v>
      </c>
      <c r="K12" s="89" t="s">
        <v>388</v>
      </c>
      <c r="L12" s="4"/>
      <c r="M12" s="4"/>
      <c r="N12" s="4"/>
      <c r="O12" s="4"/>
      <c r="P12" s="4"/>
      <c r="Q12" s="4"/>
    </row>
    <row r="13" ht="18.75" customHeight="1">
      <c r="A13" s="90" t="s">
        <v>389</v>
      </c>
      <c r="B13" s="39" t="s">
        <v>168</v>
      </c>
      <c r="C13" s="91">
        <v>1500.0</v>
      </c>
      <c r="D13" s="39" t="s">
        <v>390</v>
      </c>
      <c r="E13" s="39">
        <f t="shared" ref="E13:E14" si="1">$G$7*C13</f>
        <v>1500</v>
      </c>
      <c r="F13" s="40">
        <f>'Reference price sheet'!$B$146</f>
        <v>2.25</v>
      </c>
      <c r="G13" s="41">
        <f>'Reference price sheet'!$C$146</f>
        <v>250</v>
      </c>
      <c r="H13" s="92">
        <f t="shared" ref="H13:H34" si="2">F13/G13</f>
        <v>0.009</v>
      </c>
      <c r="I13" s="92">
        <f t="shared" ref="I13:I34" si="3">J13/$G$2</f>
        <v>0.45</v>
      </c>
      <c r="J13" s="92">
        <f t="shared" ref="J13:J34" si="4">H13*E13/$G$7</f>
        <v>13.5</v>
      </c>
      <c r="K13" s="93">
        <f t="shared" ref="K13:K34" si="5">(ROUNDUP(E13/G13, 0)*F13)</f>
        <v>13.5</v>
      </c>
      <c r="L13" s="4"/>
      <c r="M13" s="4"/>
      <c r="N13" s="4"/>
      <c r="O13" s="4"/>
      <c r="P13" s="4"/>
      <c r="Q13" s="4"/>
    </row>
    <row r="14" ht="18.75" customHeight="1">
      <c r="A14" s="90" t="s">
        <v>389</v>
      </c>
      <c r="B14" s="39" t="s">
        <v>171</v>
      </c>
      <c r="C14" s="91">
        <v>1500.0</v>
      </c>
      <c r="D14" s="39" t="s">
        <v>390</v>
      </c>
      <c r="E14" s="39">
        <f t="shared" si="1"/>
        <v>1500</v>
      </c>
      <c r="F14" s="40">
        <f>'Reference price sheet'!$B$149</f>
        <v>1</v>
      </c>
      <c r="G14" s="41">
        <f>'Reference price sheet'!$C$149</f>
        <v>250</v>
      </c>
      <c r="H14" s="92">
        <f t="shared" si="2"/>
        <v>0.004</v>
      </c>
      <c r="I14" s="92">
        <f t="shared" si="3"/>
        <v>0.2</v>
      </c>
      <c r="J14" s="92">
        <f t="shared" si="4"/>
        <v>6</v>
      </c>
      <c r="K14" s="93">
        <f t="shared" si="5"/>
        <v>6</v>
      </c>
      <c r="L14" s="4"/>
      <c r="M14" s="4"/>
      <c r="N14" s="4"/>
      <c r="O14" s="4"/>
      <c r="P14" s="4"/>
      <c r="Q14" s="4"/>
    </row>
    <row r="15" ht="18.75" customHeight="1">
      <c r="A15" s="39"/>
      <c r="B15" s="39" t="s">
        <v>32</v>
      </c>
      <c r="C15" s="91">
        <v>6.0</v>
      </c>
      <c r="D15" s="39" t="s">
        <v>391</v>
      </c>
      <c r="E15" s="39">
        <f>$G$8*C15</f>
        <v>180</v>
      </c>
      <c r="F15" s="40">
        <f>'Reference price sheet'!$B$10</f>
        <v>4</v>
      </c>
      <c r="G15" s="41">
        <f>'Reference price sheet'!$C$10</f>
        <v>50</v>
      </c>
      <c r="H15" s="92">
        <f t="shared" si="2"/>
        <v>0.08</v>
      </c>
      <c r="I15" s="92">
        <f t="shared" si="3"/>
        <v>0.48</v>
      </c>
      <c r="J15" s="92">
        <f t="shared" si="4"/>
        <v>14.4</v>
      </c>
      <c r="K15" s="93">
        <f t="shared" si="5"/>
        <v>16</v>
      </c>
      <c r="L15" s="4"/>
      <c r="M15" s="4"/>
      <c r="N15" s="4"/>
      <c r="O15" s="4"/>
      <c r="P15" s="4"/>
      <c r="Q15" s="4"/>
    </row>
    <row r="16" ht="18.75" customHeight="1">
      <c r="A16" s="39"/>
      <c r="B16" s="39" t="s">
        <v>126</v>
      </c>
      <c r="C16" s="91">
        <v>1.0</v>
      </c>
      <c r="D16" s="39" t="s">
        <v>390</v>
      </c>
      <c r="E16" s="39">
        <f t="shared" ref="E16:E17" si="6">$G$7*C16</f>
        <v>1</v>
      </c>
      <c r="F16" s="40">
        <f>'Reference price sheet'!$B$104</f>
        <v>5.7</v>
      </c>
      <c r="G16" s="41">
        <f>'Reference price sheet'!$C$104</f>
        <v>1</v>
      </c>
      <c r="H16" s="92">
        <f t="shared" si="2"/>
        <v>5.7</v>
      </c>
      <c r="I16" s="92">
        <f t="shared" si="3"/>
        <v>0.19</v>
      </c>
      <c r="J16" s="92">
        <f t="shared" si="4"/>
        <v>5.7</v>
      </c>
      <c r="K16" s="93">
        <f t="shared" si="5"/>
        <v>5.7</v>
      </c>
      <c r="L16" s="4"/>
      <c r="M16" s="4"/>
      <c r="N16" s="4"/>
      <c r="O16" s="4"/>
      <c r="P16" s="4"/>
      <c r="Q16" s="4"/>
    </row>
    <row r="17" ht="18.75" customHeight="1">
      <c r="A17" s="39"/>
      <c r="B17" s="39" t="s">
        <v>392</v>
      </c>
      <c r="C17" s="91">
        <v>1.0</v>
      </c>
      <c r="D17" s="39" t="s">
        <v>390</v>
      </c>
      <c r="E17" s="39">
        <f t="shared" si="6"/>
        <v>1</v>
      </c>
      <c r="F17" s="40">
        <f>'Reference price sheet'!$B$105</f>
        <v>6</v>
      </c>
      <c r="G17" s="41">
        <f>'Reference price sheet'!$C$105</f>
        <v>100</v>
      </c>
      <c r="H17" s="92">
        <f t="shared" si="2"/>
        <v>0.06</v>
      </c>
      <c r="I17" s="92">
        <f t="shared" si="3"/>
        <v>0.002</v>
      </c>
      <c r="J17" s="92">
        <f t="shared" si="4"/>
        <v>0.06</v>
      </c>
      <c r="K17" s="93">
        <f t="shared" si="5"/>
        <v>6</v>
      </c>
      <c r="L17" s="4"/>
      <c r="M17" s="4"/>
      <c r="N17" s="4"/>
      <c r="O17" s="4"/>
      <c r="P17" s="4"/>
      <c r="Q17" s="4"/>
    </row>
    <row r="18" ht="18.75" customHeight="1">
      <c r="A18" s="39"/>
      <c r="B18" s="39" t="s">
        <v>128</v>
      </c>
      <c r="C18" s="91">
        <v>1.0</v>
      </c>
      <c r="D18" s="39" t="s">
        <v>393</v>
      </c>
      <c r="E18" s="39">
        <f>C18*$G$9</f>
        <v>15</v>
      </c>
      <c r="F18" s="40">
        <f>'Reference price sheet'!$B$106</f>
        <v>5</v>
      </c>
      <c r="G18" s="41">
        <f>'Reference price sheet'!$C$106</f>
        <v>12</v>
      </c>
      <c r="H18" s="92">
        <f t="shared" si="2"/>
        <v>0.4166666667</v>
      </c>
      <c r="I18" s="92">
        <f t="shared" si="3"/>
        <v>0.2083333333</v>
      </c>
      <c r="J18" s="92">
        <f t="shared" si="4"/>
        <v>6.25</v>
      </c>
      <c r="K18" s="93">
        <f t="shared" si="5"/>
        <v>10</v>
      </c>
      <c r="L18" s="4"/>
      <c r="M18" s="4"/>
      <c r="N18" s="4"/>
      <c r="O18" s="4"/>
      <c r="P18" s="4"/>
      <c r="Q18" s="4"/>
    </row>
    <row r="19" ht="18.75" customHeight="1">
      <c r="A19" s="94"/>
      <c r="B19" s="39" t="s">
        <v>129</v>
      </c>
      <c r="C19" s="91">
        <v>1.0</v>
      </c>
      <c r="D19" s="39" t="s">
        <v>391</v>
      </c>
      <c r="E19" s="39">
        <f>$G$8*C19</f>
        <v>30</v>
      </c>
      <c r="F19" s="40">
        <f>'Reference price sheet'!$B$107</f>
        <v>4.5</v>
      </c>
      <c r="G19" s="41">
        <f>'Reference price sheet'!$C$107</f>
        <v>75</v>
      </c>
      <c r="H19" s="92">
        <f t="shared" si="2"/>
        <v>0.06</v>
      </c>
      <c r="I19" s="92">
        <f t="shared" si="3"/>
        <v>0.06</v>
      </c>
      <c r="J19" s="92">
        <f t="shared" si="4"/>
        <v>1.8</v>
      </c>
      <c r="K19" s="93">
        <f t="shared" si="5"/>
        <v>4.5</v>
      </c>
      <c r="L19" s="4"/>
      <c r="M19" s="4"/>
      <c r="N19" s="4"/>
      <c r="O19" s="4"/>
      <c r="P19" s="4"/>
      <c r="Q19" s="4"/>
    </row>
    <row r="20" ht="18.75" customHeight="1">
      <c r="A20" s="94"/>
      <c r="B20" s="95" t="s">
        <v>135</v>
      </c>
      <c r="C20" s="76">
        <v>2.0</v>
      </c>
      <c r="D20" s="39" t="s">
        <v>390</v>
      </c>
      <c r="E20" s="39">
        <f>$G$7*C20</f>
        <v>2</v>
      </c>
      <c r="F20" s="40">
        <f>'Reference price sheet'!$B$113</f>
        <v>3</v>
      </c>
      <c r="G20" s="41">
        <f>'Reference price sheet'!$C$113</f>
        <v>1</v>
      </c>
      <c r="H20" s="92">
        <f t="shared" si="2"/>
        <v>3</v>
      </c>
      <c r="I20" s="92">
        <f t="shared" si="3"/>
        <v>0.2</v>
      </c>
      <c r="J20" s="92">
        <f t="shared" si="4"/>
        <v>6</v>
      </c>
      <c r="K20" s="93">
        <f t="shared" si="5"/>
        <v>6</v>
      </c>
      <c r="L20" s="4"/>
      <c r="M20" s="4"/>
      <c r="N20" s="4"/>
      <c r="O20" s="4"/>
      <c r="P20" s="4"/>
      <c r="Q20" s="4"/>
    </row>
    <row r="21" ht="18.75" customHeight="1">
      <c r="A21" s="94"/>
      <c r="B21" s="39" t="s">
        <v>158</v>
      </c>
      <c r="C21" s="91">
        <v>1.0</v>
      </c>
      <c r="D21" s="39" t="s">
        <v>391</v>
      </c>
      <c r="E21" s="39">
        <f>$G$8*C21</f>
        <v>30</v>
      </c>
      <c r="F21" s="40">
        <f>'Reference price sheet'!$B$136</f>
        <v>1</v>
      </c>
      <c r="G21" s="41">
        <f>'Reference price sheet'!$C$136</f>
        <v>1</v>
      </c>
      <c r="H21" s="92">
        <f t="shared" si="2"/>
        <v>1</v>
      </c>
      <c r="I21" s="92">
        <f t="shared" si="3"/>
        <v>1</v>
      </c>
      <c r="J21" s="92">
        <f t="shared" si="4"/>
        <v>30</v>
      </c>
      <c r="K21" s="93">
        <f t="shared" si="5"/>
        <v>30</v>
      </c>
      <c r="L21" s="4"/>
      <c r="M21" s="4"/>
      <c r="N21" s="4"/>
      <c r="O21" s="4"/>
      <c r="P21" s="4"/>
      <c r="Q21" s="4"/>
    </row>
    <row r="22" ht="18.75" customHeight="1">
      <c r="A22" s="94"/>
      <c r="B22" s="39" t="s">
        <v>182</v>
      </c>
      <c r="C22" s="91">
        <v>1.0</v>
      </c>
      <c r="D22" s="39" t="s">
        <v>390</v>
      </c>
      <c r="E22" s="39">
        <f>$G$7*C22</f>
        <v>1</v>
      </c>
      <c r="F22" s="40">
        <f>'Reference price sheet'!$B$160</f>
        <v>10</v>
      </c>
      <c r="G22" s="41">
        <f>'Reference price sheet'!$C$160</f>
        <v>140</v>
      </c>
      <c r="H22" s="92">
        <f t="shared" si="2"/>
        <v>0.07142857143</v>
      </c>
      <c r="I22" s="92">
        <f t="shared" si="3"/>
        <v>0.002380952381</v>
      </c>
      <c r="J22" s="92">
        <f t="shared" si="4"/>
        <v>0.07142857143</v>
      </c>
      <c r="K22" s="93">
        <f t="shared" si="5"/>
        <v>10</v>
      </c>
      <c r="L22" s="4"/>
      <c r="M22" s="4"/>
      <c r="N22" s="4"/>
      <c r="O22" s="4"/>
      <c r="P22" s="4"/>
      <c r="Q22" s="4"/>
    </row>
    <row r="23" ht="18.75" customHeight="1">
      <c r="A23" s="94"/>
      <c r="B23" s="39" t="s">
        <v>183</v>
      </c>
      <c r="C23" s="91">
        <v>1.0</v>
      </c>
      <c r="D23" s="39" t="s">
        <v>391</v>
      </c>
      <c r="E23" s="39">
        <f t="shared" ref="E23:E28" si="7">$G$8*C23</f>
        <v>30</v>
      </c>
      <c r="F23" s="40">
        <f>'Reference price sheet'!$B$161</f>
        <v>0.9</v>
      </c>
      <c r="G23" s="41">
        <f>'Reference price sheet'!$C$161</f>
        <v>10</v>
      </c>
      <c r="H23" s="92">
        <f t="shared" si="2"/>
        <v>0.09</v>
      </c>
      <c r="I23" s="92">
        <f t="shared" si="3"/>
        <v>0.09</v>
      </c>
      <c r="J23" s="92">
        <f t="shared" si="4"/>
        <v>2.7</v>
      </c>
      <c r="K23" s="93">
        <f t="shared" si="5"/>
        <v>2.7</v>
      </c>
      <c r="L23" s="4"/>
      <c r="M23" s="4"/>
      <c r="N23" s="4"/>
      <c r="O23" s="4"/>
      <c r="P23" s="4"/>
      <c r="Q23" s="4"/>
    </row>
    <row r="24" ht="18.75" customHeight="1">
      <c r="A24" s="94"/>
      <c r="B24" s="39" t="s">
        <v>184</v>
      </c>
      <c r="C24" s="76">
        <v>6.0</v>
      </c>
      <c r="D24" s="39" t="s">
        <v>391</v>
      </c>
      <c r="E24" s="39">
        <f t="shared" si="7"/>
        <v>180</v>
      </c>
      <c r="F24" s="40">
        <f>'Reference price sheet'!$B$162</f>
        <v>0.6</v>
      </c>
      <c r="G24" s="41">
        <f>'Reference price sheet'!$C$162</f>
        <v>10</v>
      </c>
      <c r="H24" s="92">
        <f t="shared" si="2"/>
        <v>0.06</v>
      </c>
      <c r="I24" s="92">
        <f t="shared" si="3"/>
        <v>0.36</v>
      </c>
      <c r="J24" s="92">
        <f t="shared" si="4"/>
        <v>10.8</v>
      </c>
      <c r="K24" s="93">
        <f t="shared" si="5"/>
        <v>10.8</v>
      </c>
      <c r="L24" s="4"/>
      <c r="M24" s="4"/>
      <c r="N24" s="4"/>
      <c r="O24" s="4"/>
      <c r="P24" s="4"/>
      <c r="Q24" s="4"/>
    </row>
    <row r="25" ht="18.75" customHeight="1">
      <c r="A25" s="94"/>
      <c r="B25" s="39" t="s">
        <v>214</v>
      </c>
      <c r="C25" s="76">
        <v>3.0</v>
      </c>
      <c r="D25" s="39" t="s">
        <v>391</v>
      </c>
      <c r="E25" s="39">
        <f t="shared" si="7"/>
        <v>90</v>
      </c>
      <c r="F25" s="40">
        <f>'Reference price sheet'!$B$192</f>
        <v>1</v>
      </c>
      <c r="G25" s="41">
        <f>'Reference price sheet'!$C$192</f>
        <v>20</v>
      </c>
      <c r="H25" s="92">
        <f t="shared" si="2"/>
        <v>0.05</v>
      </c>
      <c r="I25" s="92">
        <f t="shared" si="3"/>
        <v>0.15</v>
      </c>
      <c r="J25" s="92">
        <f t="shared" si="4"/>
        <v>4.5</v>
      </c>
      <c r="K25" s="93">
        <f t="shared" si="5"/>
        <v>5</v>
      </c>
      <c r="L25" s="4"/>
      <c r="M25" s="4"/>
      <c r="N25" s="4"/>
      <c r="O25" s="4"/>
      <c r="P25" s="4"/>
      <c r="Q25" s="4"/>
    </row>
    <row r="26" ht="18.75" customHeight="1">
      <c r="A26" s="94"/>
      <c r="B26" s="39" t="s">
        <v>215</v>
      </c>
      <c r="C26" s="76">
        <v>1.0</v>
      </c>
      <c r="D26" s="39" t="s">
        <v>391</v>
      </c>
      <c r="E26" s="39">
        <f t="shared" si="7"/>
        <v>30</v>
      </c>
      <c r="F26" s="40">
        <f>'Reference price sheet'!$B$193</f>
        <v>1</v>
      </c>
      <c r="G26" s="41">
        <f>'Reference price sheet'!$C$193</f>
        <v>10</v>
      </c>
      <c r="H26" s="92">
        <f t="shared" si="2"/>
        <v>0.1</v>
      </c>
      <c r="I26" s="92">
        <f t="shared" si="3"/>
        <v>0.1</v>
      </c>
      <c r="J26" s="92">
        <f t="shared" si="4"/>
        <v>3</v>
      </c>
      <c r="K26" s="93">
        <f t="shared" si="5"/>
        <v>3</v>
      </c>
      <c r="L26" s="4"/>
      <c r="M26" s="4"/>
      <c r="N26" s="4"/>
      <c r="O26" s="4"/>
      <c r="P26" s="4"/>
      <c r="Q26" s="4"/>
    </row>
    <row r="27" ht="18.75" customHeight="1">
      <c r="A27" s="94"/>
      <c r="B27" s="39" t="s">
        <v>222</v>
      </c>
      <c r="C27" s="76">
        <v>1.0</v>
      </c>
      <c r="D27" s="39" t="s">
        <v>391</v>
      </c>
      <c r="E27" s="39">
        <f t="shared" si="7"/>
        <v>30</v>
      </c>
      <c r="F27" s="40">
        <f>'Reference price sheet'!$B$200</f>
        <v>12</v>
      </c>
      <c r="G27" s="96">
        <f>'Reference price sheet'!$C$200</f>
        <v>32</v>
      </c>
      <c r="H27" s="92">
        <f t="shared" si="2"/>
        <v>0.375</v>
      </c>
      <c r="I27" s="92">
        <f t="shared" si="3"/>
        <v>0.375</v>
      </c>
      <c r="J27" s="92">
        <f t="shared" si="4"/>
        <v>11.25</v>
      </c>
      <c r="K27" s="93">
        <f t="shared" si="5"/>
        <v>12</v>
      </c>
      <c r="L27" s="4"/>
      <c r="M27" s="4"/>
      <c r="N27" s="4"/>
      <c r="O27" s="4"/>
      <c r="P27" s="4"/>
      <c r="Q27" s="4"/>
    </row>
    <row r="28" ht="18.75" customHeight="1">
      <c r="A28" s="94"/>
      <c r="B28" s="39" t="s">
        <v>394</v>
      </c>
      <c r="C28" s="91">
        <v>1.0</v>
      </c>
      <c r="D28" s="39" t="s">
        <v>391</v>
      </c>
      <c r="E28" s="39">
        <f t="shared" si="7"/>
        <v>30</v>
      </c>
      <c r="F28" s="40">
        <f>'Reference price sheet'!$B$206</f>
        <v>1</v>
      </c>
      <c r="G28" s="41">
        <f>'Reference price sheet'!$C$206</f>
        <v>12</v>
      </c>
      <c r="H28" s="92">
        <f t="shared" si="2"/>
        <v>0.08333333333</v>
      </c>
      <c r="I28" s="92">
        <f t="shared" si="3"/>
        <v>0.08333333333</v>
      </c>
      <c r="J28" s="92">
        <f t="shared" si="4"/>
        <v>2.5</v>
      </c>
      <c r="K28" s="93">
        <f t="shared" si="5"/>
        <v>3</v>
      </c>
      <c r="L28" s="4"/>
      <c r="M28" s="4"/>
      <c r="N28" s="4"/>
      <c r="O28" s="4"/>
      <c r="P28" s="4"/>
      <c r="Q28" s="4"/>
    </row>
    <row r="29" ht="18.75" customHeight="1">
      <c r="A29" s="94"/>
      <c r="B29" s="39" t="s">
        <v>236</v>
      </c>
      <c r="C29" s="76">
        <v>3.0</v>
      </c>
      <c r="D29" s="39" t="s">
        <v>390</v>
      </c>
      <c r="E29" s="39">
        <f t="shared" ref="E29:E32" si="8">$G$7*C29</f>
        <v>3</v>
      </c>
      <c r="F29" s="40">
        <f>'Reference price sheet'!$B$214</f>
        <v>1</v>
      </c>
      <c r="G29" s="41">
        <f>'Reference price sheet'!$C$214</f>
        <v>1</v>
      </c>
      <c r="H29" s="92">
        <f t="shared" si="2"/>
        <v>1</v>
      </c>
      <c r="I29" s="92">
        <f t="shared" si="3"/>
        <v>0.1</v>
      </c>
      <c r="J29" s="92">
        <f t="shared" si="4"/>
        <v>3</v>
      </c>
      <c r="K29" s="93">
        <f t="shared" si="5"/>
        <v>3</v>
      </c>
      <c r="L29" s="4"/>
      <c r="M29" s="4"/>
      <c r="N29" s="4"/>
      <c r="O29" s="4"/>
      <c r="P29" s="4"/>
      <c r="Q29" s="4"/>
    </row>
    <row r="30" ht="18.75" customHeight="1">
      <c r="A30" s="94"/>
      <c r="B30" s="39" t="s">
        <v>264</v>
      </c>
      <c r="C30" s="91">
        <v>1.0</v>
      </c>
      <c r="D30" s="39" t="s">
        <v>390</v>
      </c>
      <c r="E30" s="39">
        <f t="shared" si="8"/>
        <v>1</v>
      </c>
      <c r="F30" s="40">
        <f>'Reference price sheet'!$B$242</f>
        <v>15</v>
      </c>
      <c r="G30" s="41">
        <f>'Reference price sheet'!$C$242</f>
        <v>72</v>
      </c>
      <c r="H30" s="92">
        <f t="shared" si="2"/>
        <v>0.2083333333</v>
      </c>
      <c r="I30" s="92">
        <f t="shared" si="3"/>
        <v>0.006944444444</v>
      </c>
      <c r="J30" s="92">
        <f t="shared" si="4"/>
        <v>0.2083333333</v>
      </c>
      <c r="K30" s="93">
        <f t="shared" si="5"/>
        <v>15</v>
      </c>
      <c r="L30" s="4"/>
      <c r="M30" s="4"/>
      <c r="N30" s="4"/>
      <c r="O30" s="4"/>
      <c r="P30" s="4"/>
      <c r="Q30" s="4"/>
    </row>
    <row r="31" ht="18.75" customHeight="1">
      <c r="A31" s="94"/>
      <c r="B31" s="39" t="s">
        <v>265</v>
      </c>
      <c r="C31" s="91">
        <v>1.0</v>
      </c>
      <c r="D31" s="39" t="s">
        <v>390</v>
      </c>
      <c r="E31" s="39">
        <f t="shared" si="8"/>
        <v>1</v>
      </c>
      <c r="F31" s="40">
        <f>'Reference price sheet'!$B$243</f>
        <v>5</v>
      </c>
      <c r="G31" s="41">
        <f>'Reference price sheet'!$C$243</f>
        <v>1</v>
      </c>
      <c r="H31" s="92">
        <f t="shared" si="2"/>
        <v>5</v>
      </c>
      <c r="I31" s="92">
        <f t="shared" si="3"/>
        <v>0.1666666667</v>
      </c>
      <c r="J31" s="92">
        <f t="shared" si="4"/>
        <v>5</v>
      </c>
      <c r="K31" s="93">
        <f t="shared" si="5"/>
        <v>5</v>
      </c>
      <c r="L31" s="4"/>
      <c r="M31" s="4"/>
      <c r="N31" s="4"/>
      <c r="O31" s="4"/>
      <c r="P31" s="4"/>
      <c r="Q31" s="4"/>
    </row>
    <row r="32" ht="18.75" customHeight="1">
      <c r="A32" s="39"/>
      <c r="B32" s="39" t="s">
        <v>266</v>
      </c>
      <c r="C32" s="76">
        <v>2.0</v>
      </c>
      <c r="D32" s="39" t="s">
        <v>390</v>
      </c>
      <c r="E32" s="39">
        <f t="shared" si="8"/>
        <v>2</v>
      </c>
      <c r="F32" s="40">
        <f>'Reference price sheet'!$B$244</f>
        <v>14</v>
      </c>
      <c r="G32" s="41">
        <v>10.0</v>
      </c>
      <c r="H32" s="92">
        <f t="shared" si="2"/>
        <v>1.4</v>
      </c>
      <c r="I32" s="92">
        <f t="shared" si="3"/>
        <v>0.09333333333</v>
      </c>
      <c r="J32" s="92">
        <f t="shared" si="4"/>
        <v>2.8</v>
      </c>
      <c r="K32" s="93">
        <f t="shared" si="5"/>
        <v>14</v>
      </c>
      <c r="L32" s="4"/>
      <c r="M32" s="4"/>
      <c r="N32" s="4"/>
      <c r="O32" s="4"/>
      <c r="P32" s="4"/>
      <c r="Q32" s="4"/>
    </row>
    <row r="33" ht="18.75" customHeight="1">
      <c r="A33" s="94"/>
      <c r="B33" s="39" t="s">
        <v>270</v>
      </c>
      <c r="C33" s="91">
        <v>1.0</v>
      </c>
      <c r="D33" s="39" t="s">
        <v>393</v>
      </c>
      <c r="E33" s="39">
        <f>C33*$G$9</f>
        <v>15</v>
      </c>
      <c r="F33" s="40">
        <f>'Reference price sheet'!$B$248</f>
        <v>3.7</v>
      </c>
      <c r="G33" s="41">
        <f>'Reference price sheet'!$C$248</f>
        <v>12</v>
      </c>
      <c r="H33" s="92">
        <f t="shared" si="2"/>
        <v>0.3083333333</v>
      </c>
      <c r="I33" s="92">
        <f t="shared" si="3"/>
        <v>0.1541666667</v>
      </c>
      <c r="J33" s="92">
        <f t="shared" si="4"/>
        <v>4.625</v>
      </c>
      <c r="K33" s="93">
        <f t="shared" si="5"/>
        <v>7.4</v>
      </c>
      <c r="L33" s="4"/>
      <c r="M33" s="4"/>
      <c r="N33" s="4"/>
      <c r="O33" s="4"/>
      <c r="P33" s="4"/>
      <c r="Q33" s="4"/>
    </row>
    <row r="34" ht="18.75" customHeight="1">
      <c r="A34" s="94"/>
      <c r="B34" s="39" t="s">
        <v>271</v>
      </c>
      <c r="C34" s="76">
        <v>3.0</v>
      </c>
      <c r="D34" s="39" t="s">
        <v>391</v>
      </c>
      <c r="E34" s="39">
        <f>$G$8*C34</f>
        <v>90</v>
      </c>
      <c r="F34" s="40">
        <f>'Reference price sheet'!$B$249</f>
        <v>2.5</v>
      </c>
      <c r="G34" s="41">
        <f>'Reference price sheet'!$C$249</f>
        <v>10</v>
      </c>
      <c r="H34" s="92">
        <f t="shared" si="2"/>
        <v>0.25</v>
      </c>
      <c r="I34" s="92">
        <f t="shared" si="3"/>
        <v>0.75</v>
      </c>
      <c r="J34" s="92">
        <f t="shared" si="4"/>
        <v>22.5</v>
      </c>
      <c r="K34" s="93">
        <f t="shared" si="5"/>
        <v>22.5</v>
      </c>
      <c r="L34" s="4"/>
      <c r="M34" s="4"/>
      <c r="N34" s="4"/>
      <c r="O34" s="4"/>
      <c r="P34" s="4"/>
      <c r="Q34" s="4"/>
    </row>
    <row r="35" ht="22.5" customHeight="1">
      <c r="A35" s="97"/>
      <c r="B35" s="97"/>
      <c r="C35" s="97"/>
      <c r="D35" s="97"/>
      <c r="E35" s="97"/>
      <c r="F35" s="97"/>
      <c r="G35" s="97"/>
      <c r="H35" s="97" t="s">
        <v>395</v>
      </c>
      <c r="I35" s="98">
        <f t="shared" ref="I35:K35" si="9">SUM(I13:I34)</f>
        <v>5.22215873</v>
      </c>
      <c r="J35" s="98">
        <f t="shared" si="9"/>
        <v>156.6647619</v>
      </c>
      <c r="K35" s="98">
        <f t="shared" si="9"/>
        <v>211.1</v>
      </c>
      <c r="L35" s="4"/>
      <c r="M35" s="4"/>
      <c r="N35" s="4"/>
      <c r="O35" s="4"/>
      <c r="P35" s="4"/>
      <c r="Q35" s="4"/>
    </row>
    <row r="36" ht="22.5" customHeight="1">
      <c r="A36" s="88" t="s">
        <v>396</v>
      </c>
      <c r="B36" s="2"/>
      <c r="C36" s="2"/>
      <c r="D36" s="2"/>
      <c r="E36" s="2"/>
      <c r="F36" s="2"/>
      <c r="G36" s="2"/>
      <c r="H36" s="2"/>
      <c r="I36" s="2"/>
      <c r="J36" s="2"/>
      <c r="K36" s="3"/>
      <c r="L36" s="4"/>
      <c r="M36" s="4"/>
      <c r="N36" s="4"/>
      <c r="O36" s="4"/>
      <c r="P36" s="4"/>
      <c r="Q36" s="4"/>
    </row>
    <row r="37" ht="22.5" customHeight="1">
      <c r="A37" s="89" t="s">
        <v>381</v>
      </c>
      <c r="B37" s="89" t="s">
        <v>24</v>
      </c>
      <c r="C37" s="89" t="s">
        <v>382</v>
      </c>
      <c r="D37" s="89" t="s">
        <v>383</v>
      </c>
      <c r="E37" s="89" t="s">
        <v>384</v>
      </c>
      <c r="F37" s="89" t="s">
        <v>25</v>
      </c>
      <c r="G37" s="89" t="s">
        <v>26</v>
      </c>
      <c r="H37" s="89" t="s">
        <v>385</v>
      </c>
      <c r="I37" s="89" t="s">
        <v>386</v>
      </c>
      <c r="J37" s="89" t="s">
        <v>387</v>
      </c>
      <c r="K37" s="89" t="s">
        <v>388</v>
      </c>
      <c r="L37" s="4"/>
      <c r="M37" s="4"/>
      <c r="N37" s="4"/>
      <c r="O37" s="4"/>
      <c r="P37" s="4"/>
      <c r="Q37" s="4"/>
    </row>
    <row r="38" ht="18.75" customHeight="1">
      <c r="A38" s="99" t="s">
        <v>397</v>
      </c>
      <c r="B38" s="2"/>
      <c r="C38" s="2"/>
      <c r="D38" s="2"/>
      <c r="E38" s="2"/>
      <c r="F38" s="2"/>
      <c r="G38" s="2"/>
      <c r="H38" s="2"/>
      <c r="I38" s="2"/>
      <c r="J38" s="2"/>
      <c r="K38" s="3"/>
      <c r="L38" s="4"/>
      <c r="M38" s="4"/>
      <c r="N38" s="4"/>
      <c r="O38" s="4"/>
      <c r="P38" s="4"/>
      <c r="Q38" s="4"/>
    </row>
    <row r="39" ht="18.75" customHeight="1">
      <c r="A39" s="94"/>
      <c r="B39" s="39" t="s">
        <v>116</v>
      </c>
      <c r="C39" s="91">
        <v>1.0</v>
      </c>
      <c r="D39" s="39" t="s">
        <v>391</v>
      </c>
      <c r="E39" s="39">
        <f t="shared" ref="E39:E42" si="10">$G$8*C39</f>
        <v>30</v>
      </c>
      <c r="F39" s="40">
        <f>'Reference price sheet'!$B$94</f>
        <v>0.6</v>
      </c>
      <c r="G39" s="41">
        <f>'Reference price sheet'!$C$94</f>
        <v>1</v>
      </c>
      <c r="H39" s="92">
        <f t="shared" ref="H39:H43" si="11">F39/G39</f>
        <v>0.6</v>
      </c>
      <c r="I39" s="92">
        <f t="shared" ref="I39:I43" si="12">J39/$G$2</f>
        <v>0.6</v>
      </c>
      <c r="J39" s="92">
        <f t="shared" ref="J39:J43" si="13">H39*E39</f>
        <v>18</v>
      </c>
      <c r="K39" s="93">
        <f t="shared" ref="K39:K43" si="14">(ROUNDUP(E39/G39, 0)*F39)</f>
        <v>18</v>
      </c>
      <c r="L39" s="4"/>
      <c r="M39" s="4"/>
      <c r="N39" s="4"/>
      <c r="O39" s="4"/>
      <c r="P39" s="4"/>
      <c r="Q39" s="4"/>
    </row>
    <row r="40" ht="18.75" customHeight="1">
      <c r="A40" s="94"/>
      <c r="B40" s="39" t="s">
        <v>199</v>
      </c>
      <c r="C40" s="91">
        <v>12.0</v>
      </c>
      <c r="D40" s="39" t="s">
        <v>391</v>
      </c>
      <c r="E40" s="39">
        <f t="shared" si="10"/>
        <v>360</v>
      </c>
      <c r="F40" s="40">
        <f>'Reference price sheet'!$B$177</f>
        <v>1.5</v>
      </c>
      <c r="G40" s="41">
        <f>'Reference price sheet'!$C$177</f>
        <v>100</v>
      </c>
      <c r="H40" s="92">
        <f t="shared" si="11"/>
        <v>0.015</v>
      </c>
      <c r="I40" s="92">
        <f t="shared" si="12"/>
        <v>0.18</v>
      </c>
      <c r="J40" s="92">
        <f t="shared" si="13"/>
        <v>5.4</v>
      </c>
      <c r="K40" s="93">
        <f t="shared" si="14"/>
        <v>6</v>
      </c>
      <c r="L40" s="4"/>
      <c r="M40" s="4"/>
      <c r="N40" s="4"/>
      <c r="O40" s="4"/>
      <c r="P40" s="4"/>
      <c r="Q40" s="4"/>
    </row>
    <row r="41" ht="18.75" customHeight="1">
      <c r="A41" s="94"/>
      <c r="B41" s="39" t="s">
        <v>203</v>
      </c>
      <c r="C41" s="91">
        <v>1.0</v>
      </c>
      <c r="D41" s="39" t="s">
        <v>391</v>
      </c>
      <c r="E41" s="39">
        <f t="shared" si="10"/>
        <v>30</v>
      </c>
      <c r="F41" s="40">
        <f>'Reference price sheet'!$B$181</f>
        <v>2</v>
      </c>
      <c r="G41" s="41">
        <f>'Reference price sheet'!$C$181</f>
        <v>5</v>
      </c>
      <c r="H41" s="92">
        <f t="shared" si="11"/>
        <v>0.4</v>
      </c>
      <c r="I41" s="92">
        <f t="shared" si="12"/>
        <v>0.4</v>
      </c>
      <c r="J41" s="92">
        <f t="shared" si="13"/>
        <v>12</v>
      </c>
      <c r="K41" s="93">
        <f t="shared" si="14"/>
        <v>12</v>
      </c>
      <c r="L41" s="4"/>
      <c r="M41" s="4"/>
      <c r="N41" s="4"/>
      <c r="O41" s="4"/>
      <c r="P41" s="4"/>
      <c r="Q41" s="4"/>
    </row>
    <row r="42" ht="18.75" customHeight="1">
      <c r="A42" s="94"/>
      <c r="B42" s="39" t="s">
        <v>204</v>
      </c>
      <c r="C42" s="91">
        <v>1.0</v>
      </c>
      <c r="D42" s="39" t="s">
        <v>391</v>
      </c>
      <c r="E42" s="39">
        <f t="shared" si="10"/>
        <v>30</v>
      </c>
      <c r="F42" s="40">
        <f>'Reference price sheet'!$B$182</f>
        <v>1</v>
      </c>
      <c r="G42" s="41">
        <f>'Reference price sheet'!$C$182</f>
        <v>5</v>
      </c>
      <c r="H42" s="92">
        <f t="shared" si="11"/>
        <v>0.2</v>
      </c>
      <c r="I42" s="92">
        <f t="shared" si="12"/>
        <v>0.2</v>
      </c>
      <c r="J42" s="92">
        <f t="shared" si="13"/>
        <v>6</v>
      </c>
      <c r="K42" s="93">
        <f t="shared" si="14"/>
        <v>6</v>
      </c>
      <c r="L42" s="4"/>
      <c r="M42" s="4"/>
      <c r="N42" s="4"/>
      <c r="O42" s="4"/>
      <c r="P42" s="4"/>
      <c r="Q42" s="4"/>
    </row>
    <row r="43" ht="18.75" customHeight="1">
      <c r="A43" s="94"/>
      <c r="B43" s="39" t="s">
        <v>238</v>
      </c>
      <c r="C43" s="91">
        <v>3.0</v>
      </c>
      <c r="D43" s="39" t="s">
        <v>390</v>
      </c>
      <c r="E43" s="39">
        <f>$G$7*C43</f>
        <v>3</v>
      </c>
      <c r="F43" s="40">
        <f>'Reference price sheet'!$B$216</f>
        <v>0.8</v>
      </c>
      <c r="G43" s="41">
        <f>'Reference price sheet'!$C$216</f>
        <v>100</v>
      </c>
      <c r="H43" s="92">
        <f t="shared" si="11"/>
        <v>0.008</v>
      </c>
      <c r="I43" s="92">
        <f t="shared" si="12"/>
        <v>0.0008</v>
      </c>
      <c r="J43" s="92">
        <f t="shared" si="13"/>
        <v>0.024</v>
      </c>
      <c r="K43" s="93">
        <f t="shared" si="14"/>
        <v>0.8</v>
      </c>
      <c r="L43" s="4"/>
      <c r="M43" s="4"/>
      <c r="N43" s="4"/>
      <c r="O43" s="4"/>
      <c r="P43" s="4"/>
      <c r="Q43" s="4"/>
    </row>
    <row r="44" ht="22.5" customHeight="1">
      <c r="A44" s="97"/>
      <c r="B44" s="97"/>
      <c r="C44" s="97"/>
      <c r="D44" s="97"/>
      <c r="E44" s="97"/>
      <c r="F44" s="97"/>
      <c r="G44" s="97"/>
      <c r="H44" s="97" t="s">
        <v>395</v>
      </c>
      <c r="I44" s="98">
        <f t="shared" ref="I44:K44" si="15">SUM(I39:I43)</f>
        <v>1.3808</v>
      </c>
      <c r="J44" s="98">
        <f t="shared" si="15"/>
        <v>41.424</v>
      </c>
      <c r="K44" s="98">
        <f t="shared" si="15"/>
        <v>42.8</v>
      </c>
      <c r="L44" s="4"/>
      <c r="M44" s="4"/>
      <c r="N44" s="4"/>
      <c r="O44" s="4"/>
      <c r="P44" s="4"/>
      <c r="Q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L75" s="4"/>
      <c r="M75" s="4"/>
      <c r="N75" s="4"/>
      <c r="O75" s="4"/>
      <c r="P75" s="4"/>
      <c r="Q75" s="4"/>
    </row>
    <row r="76" ht="15.75" customHeight="1">
      <c r="L76" s="4"/>
      <c r="M76" s="4"/>
      <c r="N76" s="4"/>
      <c r="O76" s="4"/>
      <c r="P76" s="4"/>
      <c r="Q76" s="4"/>
    </row>
    <row r="77" ht="15.75" customHeight="1">
      <c r="L77" s="4"/>
      <c r="M77" s="4"/>
      <c r="N77" s="4"/>
      <c r="O77" s="4"/>
      <c r="P77" s="4"/>
      <c r="Q77" s="4"/>
    </row>
    <row r="78" ht="15.75" customHeight="1">
      <c r="L78" s="4"/>
      <c r="M78" s="4"/>
      <c r="N78" s="4"/>
      <c r="O78" s="4"/>
      <c r="P78" s="4"/>
      <c r="Q78" s="4"/>
    </row>
    <row r="79" ht="15.75" customHeight="1">
      <c r="L79" s="4"/>
      <c r="M79" s="4"/>
      <c r="N79" s="4"/>
      <c r="O79" s="4"/>
      <c r="P79" s="4"/>
      <c r="Q79" s="4"/>
    </row>
    <row r="80" ht="15.75" customHeight="1">
      <c r="L80" s="4"/>
      <c r="M80" s="4"/>
      <c r="N80" s="4"/>
      <c r="O80" s="4"/>
      <c r="P80" s="4"/>
      <c r="Q80" s="4"/>
    </row>
    <row r="81" ht="15.75" customHeight="1">
      <c r="L81" s="4"/>
      <c r="M81" s="4"/>
      <c r="N81" s="4"/>
      <c r="O81" s="4"/>
      <c r="P81" s="4"/>
      <c r="Q81" s="4"/>
    </row>
    <row r="82" ht="15.75" customHeight="1">
      <c r="L82" s="4"/>
      <c r="M82" s="4"/>
      <c r="N82" s="4"/>
      <c r="O82" s="4"/>
      <c r="P82" s="4"/>
      <c r="Q82" s="4"/>
    </row>
    <row r="83" ht="15.75" customHeight="1">
      <c r="L83" s="4"/>
      <c r="M83" s="4"/>
      <c r="N83" s="4"/>
      <c r="O83" s="4"/>
      <c r="P83" s="4"/>
      <c r="Q83" s="4"/>
    </row>
    <row r="84" ht="15.75" customHeight="1">
      <c r="L84" s="4"/>
      <c r="M84" s="4"/>
      <c r="N84" s="4"/>
      <c r="O84" s="4"/>
      <c r="P84" s="4"/>
      <c r="Q84" s="4"/>
    </row>
    <row r="85" ht="15.75" customHeight="1">
      <c r="L85" s="4"/>
      <c r="M85" s="4"/>
      <c r="N85" s="4"/>
      <c r="O85" s="4"/>
      <c r="P85" s="4"/>
      <c r="Q85" s="4"/>
    </row>
    <row r="86" ht="15.75" customHeight="1">
      <c r="L86" s="4"/>
      <c r="M86" s="4"/>
      <c r="N86" s="4"/>
      <c r="O86" s="4"/>
      <c r="P86" s="4"/>
      <c r="Q86" s="4"/>
    </row>
    <row r="87" ht="15.75" customHeight="1">
      <c r="L87" s="4"/>
      <c r="M87" s="4"/>
      <c r="N87" s="4"/>
      <c r="O87" s="4"/>
      <c r="P87" s="4"/>
      <c r="Q87" s="4"/>
    </row>
    <row r="88" ht="15.75" customHeight="1">
      <c r="L88" s="4"/>
      <c r="M88" s="4"/>
      <c r="N88" s="4"/>
      <c r="O88" s="4"/>
      <c r="P88" s="4"/>
      <c r="Q88" s="4"/>
    </row>
    <row r="89" ht="15.75" customHeight="1">
      <c r="L89" s="4"/>
      <c r="M89" s="4"/>
      <c r="N89" s="4"/>
      <c r="O89" s="4"/>
      <c r="P89" s="4"/>
      <c r="Q89" s="4"/>
    </row>
    <row r="90" ht="15.75" customHeight="1">
      <c r="L90" s="4"/>
      <c r="M90" s="4"/>
      <c r="N90" s="4"/>
      <c r="O90" s="4"/>
      <c r="P90" s="4"/>
      <c r="Q90" s="4"/>
    </row>
    <row r="91" ht="15.75" customHeight="1">
      <c r="L91" s="4"/>
      <c r="M91" s="4"/>
      <c r="N91" s="4"/>
      <c r="O91" s="4"/>
      <c r="P91" s="4"/>
      <c r="Q91" s="4"/>
    </row>
    <row r="92" ht="15.75" customHeight="1">
      <c r="L92" s="4"/>
      <c r="M92" s="4"/>
      <c r="N92" s="4"/>
      <c r="O92" s="4"/>
      <c r="P92" s="4"/>
      <c r="Q92" s="4"/>
    </row>
    <row r="93" ht="15.75" customHeight="1">
      <c r="L93" s="4"/>
      <c r="M93" s="4"/>
      <c r="N93" s="4"/>
      <c r="O93" s="4"/>
      <c r="P93" s="4"/>
      <c r="Q93" s="4"/>
    </row>
    <row r="94" ht="15.75" customHeight="1">
      <c r="L94" s="4"/>
      <c r="M94" s="4"/>
      <c r="N94" s="4"/>
      <c r="O94" s="4"/>
      <c r="P94" s="4"/>
      <c r="Q94" s="4"/>
    </row>
    <row r="95" ht="15.75" customHeight="1">
      <c r="L95" s="4"/>
      <c r="M95" s="4"/>
      <c r="N95" s="4"/>
      <c r="O95" s="4"/>
      <c r="P95" s="4"/>
      <c r="Q95" s="4"/>
    </row>
    <row r="96" ht="15.75" customHeight="1">
      <c r="L96" s="4"/>
      <c r="M96" s="4"/>
      <c r="N96" s="4"/>
      <c r="O96" s="4"/>
      <c r="P96" s="4"/>
      <c r="Q96" s="4"/>
    </row>
    <row r="97" ht="15.75" customHeight="1">
      <c r="L97" s="4"/>
      <c r="M97" s="4"/>
      <c r="N97" s="4"/>
      <c r="O97" s="4"/>
      <c r="P97" s="4"/>
      <c r="Q97" s="4"/>
    </row>
    <row r="98" ht="15.75" customHeight="1">
      <c r="L98" s="4"/>
      <c r="M98" s="4"/>
      <c r="N98" s="4"/>
      <c r="O98" s="4"/>
      <c r="P98" s="4"/>
      <c r="Q98" s="4"/>
    </row>
    <row r="99" ht="15.75" customHeight="1">
      <c r="L99" s="4"/>
      <c r="M99" s="4"/>
      <c r="N99" s="4"/>
      <c r="O99" s="4"/>
      <c r="P99" s="4"/>
      <c r="Q99" s="4"/>
    </row>
    <row r="100" ht="15.75" customHeight="1">
      <c r="L100" s="4"/>
      <c r="M100" s="4"/>
      <c r="N100" s="4"/>
      <c r="O100" s="4"/>
      <c r="P100" s="4"/>
      <c r="Q100" s="4"/>
    </row>
    <row r="101" ht="15.75" customHeight="1">
      <c r="L101" s="4"/>
      <c r="M101" s="4"/>
      <c r="N101" s="4"/>
      <c r="O101" s="4"/>
      <c r="P101" s="4"/>
      <c r="Q101" s="4"/>
    </row>
    <row r="102" ht="15.75" customHeight="1">
      <c r="L102" s="4"/>
      <c r="M102" s="4"/>
      <c r="N102" s="4"/>
      <c r="O102" s="4"/>
      <c r="P102" s="4"/>
      <c r="Q102" s="4"/>
    </row>
    <row r="103" ht="15.75" customHeight="1">
      <c r="L103" s="4"/>
      <c r="M103" s="4"/>
      <c r="N103" s="4"/>
      <c r="O103" s="4"/>
      <c r="P103" s="4"/>
      <c r="Q103" s="4"/>
    </row>
    <row r="104" ht="15.75" customHeight="1">
      <c r="L104" s="4"/>
      <c r="M104" s="4"/>
      <c r="N104" s="4"/>
      <c r="O104" s="4"/>
      <c r="P104" s="4"/>
      <c r="Q104" s="4"/>
    </row>
    <row r="105" ht="15.75" customHeight="1">
      <c r="L105" s="4"/>
      <c r="M105" s="4"/>
      <c r="N105" s="4"/>
      <c r="O105" s="4"/>
      <c r="P105" s="4"/>
      <c r="Q105" s="4"/>
    </row>
    <row r="106" ht="15.75" customHeight="1">
      <c r="L106" s="4"/>
      <c r="M106" s="4"/>
      <c r="N106" s="4"/>
      <c r="O106" s="4"/>
      <c r="P106" s="4"/>
      <c r="Q106" s="4"/>
    </row>
    <row r="107" ht="15.75" customHeight="1">
      <c r="L107" s="4"/>
      <c r="M107" s="4"/>
      <c r="N107" s="4"/>
      <c r="O107" s="4"/>
      <c r="P107" s="4"/>
      <c r="Q107" s="4"/>
    </row>
    <row r="108" ht="15.75" customHeight="1">
      <c r="L108" s="4"/>
      <c r="M108" s="4"/>
      <c r="N108" s="4"/>
      <c r="O108" s="4"/>
      <c r="P108" s="4"/>
      <c r="Q108" s="4"/>
    </row>
    <row r="109" ht="15.75" customHeight="1">
      <c r="L109" s="4"/>
      <c r="M109" s="4"/>
      <c r="N109" s="4"/>
      <c r="O109" s="4"/>
      <c r="P109" s="4"/>
      <c r="Q109" s="4"/>
    </row>
    <row r="110" ht="15.75" customHeight="1">
      <c r="L110" s="4"/>
      <c r="M110" s="4"/>
      <c r="N110" s="4"/>
      <c r="O110" s="4"/>
      <c r="P110" s="4"/>
      <c r="Q110" s="4"/>
    </row>
    <row r="111" ht="15.75" customHeight="1">
      <c r="L111" s="4"/>
      <c r="M111" s="4"/>
      <c r="N111" s="4"/>
      <c r="O111" s="4"/>
      <c r="P111" s="4"/>
      <c r="Q111" s="4"/>
    </row>
    <row r="112" ht="15.75" customHeight="1">
      <c r="L112" s="4"/>
      <c r="M112" s="4"/>
      <c r="N112" s="4"/>
      <c r="O112" s="4"/>
      <c r="P112" s="4"/>
      <c r="Q112" s="4"/>
    </row>
    <row r="113" ht="15.75" customHeight="1">
      <c r="L113" s="4"/>
      <c r="M113" s="4"/>
      <c r="N113" s="4"/>
      <c r="O113" s="4"/>
      <c r="P113" s="4"/>
      <c r="Q113" s="4"/>
    </row>
    <row r="114" ht="15.75" customHeight="1">
      <c r="L114" s="4"/>
      <c r="M114" s="4"/>
      <c r="N114" s="4"/>
      <c r="O114" s="4"/>
      <c r="P114" s="4"/>
      <c r="Q114" s="4"/>
    </row>
    <row r="115" ht="15.75" customHeight="1">
      <c r="L115" s="4"/>
      <c r="M115" s="4"/>
      <c r="N115" s="4"/>
      <c r="O115" s="4"/>
      <c r="P115" s="4"/>
      <c r="Q115" s="4"/>
    </row>
    <row r="116" ht="15.75" customHeight="1">
      <c r="L116" s="4"/>
      <c r="M116" s="4"/>
      <c r="N116" s="4"/>
      <c r="O116" s="4"/>
      <c r="P116" s="4"/>
      <c r="Q116" s="4"/>
    </row>
    <row r="117" ht="15.75" customHeight="1">
      <c r="L117" s="4"/>
      <c r="M117" s="4"/>
      <c r="N117" s="4"/>
      <c r="O117" s="4"/>
      <c r="P117" s="4"/>
      <c r="Q117" s="4"/>
    </row>
    <row r="118" ht="15.75" customHeight="1">
      <c r="L118" s="4"/>
      <c r="M118" s="4"/>
      <c r="N118" s="4"/>
      <c r="O118" s="4"/>
      <c r="P118" s="4"/>
      <c r="Q118" s="4"/>
    </row>
    <row r="119" ht="15.75" customHeight="1">
      <c r="L119" s="4"/>
      <c r="M119" s="4"/>
      <c r="N119" s="4"/>
      <c r="O119" s="4"/>
      <c r="P119" s="4"/>
      <c r="Q119" s="4"/>
    </row>
    <row r="120" ht="15.75" customHeight="1">
      <c r="L120" s="4"/>
      <c r="M120" s="4"/>
      <c r="N120" s="4"/>
      <c r="O120" s="4"/>
      <c r="P120" s="4"/>
      <c r="Q120" s="4"/>
    </row>
    <row r="121" ht="15.75" customHeight="1">
      <c r="L121" s="4"/>
      <c r="M121" s="4"/>
      <c r="N121" s="4"/>
      <c r="O121" s="4"/>
      <c r="P121" s="4"/>
      <c r="Q121" s="4"/>
    </row>
    <row r="122" ht="15.75" customHeight="1">
      <c r="L122" s="4"/>
      <c r="M122" s="4"/>
      <c r="N122" s="4"/>
      <c r="O122" s="4"/>
      <c r="P122" s="4"/>
      <c r="Q122" s="4"/>
    </row>
    <row r="123" ht="15.75" customHeight="1">
      <c r="L123" s="4"/>
      <c r="M123" s="4"/>
      <c r="N123" s="4"/>
      <c r="O123" s="4"/>
      <c r="P123" s="4"/>
      <c r="Q123" s="4"/>
    </row>
    <row r="124" ht="15.75" customHeight="1">
      <c r="L124" s="4"/>
      <c r="M124" s="4"/>
      <c r="N124" s="4"/>
      <c r="O124" s="4"/>
      <c r="P124" s="4"/>
      <c r="Q124" s="4"/>
    </row>
    <row r="125" ht="15.75" customHeight="1">
      <c r="L125" s="4"/>
      <c r="M125" s="4"/>
      <c r="N125" s="4"/>
      <c r="O125" s="4"/>
      <c r="P125" s="4"/>
      <c r="Q125" s="4"/>
    </row>
    <row r="126" ht="15.75" customHeight="1">
      <c r="L126" s="4"/>
      <c r="M126" s="4"/>
      <c r="N126" s="4"/>
      <c r="O126" s="4"/>
      <c r="P126" s="4"/>
      <c r="Q126" s="4"/>
    </row>
    <row r="127" ht="15.75" customHeight="1">
      <c r="L127" s="4"/>
      <c r="M127" s="4"/>
      <c r="N127" s="4"/>
      <c r="O127" s="4"/>
      <c r="P127" s="4"/>
      <c r="Q127" s="4"/>
    </row>
    <row r="128" ht="15.75" customHeight="1">
      <c r="L128" s="4"/>
      <c r="M128" s="4"/>
      <c r="N128" s="4"/>
      <c r="O128" s="4"/>
      <c r="P128" s="4"/>
      <c r="Q128" s="4"/>
    </row>
    <row r="129" ht="15.75" customHeight="1">
      <c r="L129" s="4"/>
      <c r="M129" s="4"/>
      <c r="N129" s="4"/>
      <c r="O129" s="4"/>
      <c r="P129" s="4"/>
      <c r="Q129" s="4"/>
    </row>
    <row r="130" ht="15.75" customHeight="1">
      <c r="L130" s="4"/>
      <c r="M130" s="4"/>
      <c r="N130" s="4"/>
      <c r="O130" s="4"/>
      <c r="P130" s="4"/>
      <c r="Q130" s="4"/>
    </row>
    <row r="131" ht="15.75" customHeight="1">
      <c r="L131" s="4"/>
      <c r="M131" s="4"/>
      <c r="N131" s="4"/>
      <c r="O131" s="4"/>
      <c r="P131" s="4"/>
      <c r="Q131" s="4"/>
    </row>
    <row r="132" ht="15.75" customHeight="1">
      <c r="L132" s="4"/>
      <c r="M132" s="4"/>
      <c r="N132" s="4"/>
      <c r="O132" s="4"/>
      <c r="P132" s="4"/>
      <c r="Q132" s="4"/>
    </row>
    <row r="133" ht="15.75" customHeight="1">
      <c r="L133" s="4"/>
      <c r="M133" s="4"/>
      <c r="N133" s="4"/>
      <c r="O133" s="4"/>
      <c r="P133" s="4"/>
      <c r="Q133" s="4"/>
    </row>
    <row r="134" ht="15.75" customHeight="1">
      <c r="L134" s="4"/>
      <c r="M134" s="4"/>
      <c r="N134" s="4"/>
      <c r="O134" s="4"/>
      <c r="P134" s="4"/>
      <c r="Q134" s="4"/>
    </row>
    <row r="135" ht="15.75" customHeight="1">
      <c r="L135" s="4"/>
      <c r="M135" s="4"/>
      <c r="N135" s="4"/>
      <c r="O135" s="4"/>
      <c r="P135" s="4"/>
      <c r="Q135" s="4"/>
    </row>
    <row r="136" ht="15.75" customHeight="1">
      <c r="L136" s="4"/>
      <c r="M136" s="4"/>
      <c r="N136" s="4"/>
      <c r="O136" s="4"/>
      <c r="P136" s="4"/>
      <c r="Q136" s="4"/>
    </row>
    <row r="137" ht="15.75" customHeight="1">
      <c r="L137" s="4"/>
      <c r="M137" s="4"/>
      <c r="N137" s="4"/>
      <c r="O137" s="4"/>
      <c r="P137" s="4"/>
      <c r="Q137" s="4"/>
    </row>
    <row r="138" ht="15.75" customHeight="1">
      <c r="L138" s="4"/>
      <c r="M138" s="4"/>
      <c r="N138" s="4"/>
      <c r="O138" s="4"/>
      <c r="P138" s="4"/>
      <c r="Q138" s="4"/>
    </row>
    <row r="139" ht="15.75" customHeight="1">
      <c r="L139" s="4"/>
      <c r="M139" s="4"/>
      <c r="N139" s="4"/>
      <c r="O139" s="4"/>
      <c r="P139" s="4"/>
      <c r="Q139" s="4"/>
    </row>
    <row r="140" ht="15.75" customHeight="1">
      <c r="L140" s="4"/>
      <c r="M140" s="4"/>
      <c r="N140" s="4"/>
      <c r="O140" s="4"/>
      <c r="P140" s="4"/>
      <c r="Q140" s="4"/>
    </row>
    <row r="141" ht="15.75" customHeight="1">
      <c r="L141" s="4"/>
      <c r="M141" s="4"/>
      <c r="N141" s="4"/>
      <c r="O141" s="4"/>
      <c r="P141" s="4"/>
      <c r="Q141" s="4"/>
    </row>
    <row r="142" ht="15.75" customHeight="1">
      <c r="L142" s="4"/>
      <c r="M142" s="4"/>
      <c r="N142" s="4"/>
      <c r="O142" s="4"/>
      <c r="P142" s="4"/>
      <c r="Q142" s="4"/>
    </row>
    <row r="143" ht="15.75" customHeight="1">
      <c r="L143" s="4"/>
      <c r="M143" s="4"/>
      <c r="N143" s="4"/>
      <c r="O143" s="4"/>
      <c r="P143" s="4"/>
      <c r="Q143" s="4"/>
    </row>
    <row r="144" ht="15.75" customHeight="1">
      <c r="L144" s="4"/>
      <c r="M144" s="4"/>
      <c r="N144" s="4"/>
      <c r="O144" s="4"/>
      <c r="P144" s="4"/>
      <c r="Q144" s="4"/>
    </row>
    <row r="145" ht="15.75" customHeight="1">
      <c r="L145" s="4"/>
      <c r="M145" s="4"/>
      <c r="N145" s="4"/>
      <c r="O145" s="4"/>
      <c r="P145" s="4"/>
      <c r="Q145" s="4"/>
    </row>
    <row r="146" ht="15.75" customHeight="1">
      <c r="L146" s="4"/>
      <c r="M146" s="4"/>
      <c r="N146" s="4"/>
      <c r="O146" s="4"/>
      <c r="P146" s="4"/>
      <c r="Q146" s="4"/>
    </row>
    <row r="147" ht="15.75" customHeight="1">
      <c r="L147" s="4"/>
      <c r="M147" s="4"/>
      <c r="N147" s="4"/>
      <c r="O147" s="4"/>
      <c r="P147" s="4"/>
      <c r="Q147" s="4"/>
    </row>
    <row r="148" ht="15.75" customHeight="1">
      <c r="L148" s="4"/>
      <c r="M148" s="4"/>
      <c r="N148" s="4"/>
      <c r="O148" s="4"/>
      <c r="P148" s="4"/>
      <c r="Q148" s="4"/>
    </row>
    <row r="149" ht="15.75" customHeight="1">
      <c r="L149" s="4"/>
      <c r="M149" s="4"/>
      <c r="N149" s="4"/>
      <c r="O149" s="4"/>
      <c r="P149" s="4"/>
      <c r="Q149" s="4"/>
    </row>
    <row r="150" ht="15.75" customHeight="1">
      <c r="L150" s="4"/>
      <c r="M150" s="4"/>
      <c r="N150" s="4"/>
      <c r="O150" s="4"/>
      <c r="P150" s="4"/>
      <c r="Q150" s="4"/>
    </row>
    <row r="151" ht="15.75" customHeight="1">
      <c r="L151" s="4"/>
      <c r="M151" s="4"/>
      <c r="N151" s="4"/>
      <c r="O151" s="4"/>
      <c r="P151" s="4"/>
      <c r="Q151" s="4"/>
    </row>
    <row r="152" ht="15.75" customHeight="1">
      <c r="L152" s="4"/>
      <c r="M152" s="4"/>
      <c r="N152" s="4"/>
      <c r="O152" s="4"/>
      <c r="P152" s="4"/>
      <c r="Q152" s="4"/>
    </row>
    <row r="153" ht="15.75" customHeight="1">
      <c r="L153" s="4"/>
      <c r="M153" s="4"/>
      <c r="N153" s="4"/>
      <c r="O153" s="4"/>
      <c r="P153" s="4"/>
      <c r="Q153" s="4"/>
    </row>
    <row r="154" ht="15.75" customHeight="1">
      <c r="L154" s="4"/>
      <c r="M154" s="4"/>
      <c r="N154" s="4"/>
      <c r="O154" s="4"/>
      <c r="P154" s="4"/>
      <c r="Q154" s="4"/>
    </row>
    <row r="155" ht="15.75" customHeight="1">
      <c r="L155" s="4"/>
      <c r="M155" s="4"/>
      <c r="N155" s="4"/>
      <c r="O155" s="4"/>
      <c r="P155" s="4"/>
      <c r="Q155" s="4"/>
    </row>
    <row r="156" ht="15.75" customHeight="1">
      <c r="L156" s="4"/>
      <c r="M156" s="4"/>
      <c r="N156" s="4"/>
      <c r="O156" s="4"/>
      <c r="P156" s="4"/>
      <c r="Q156" s="4"/>
    </row>
    <row r="157" ht="15.75" customHeight="1">
      <c r="L157" s="4"/>
      <c r="M157" s="4"/>
      <c r="N157" s="4"/>
      <c r="O157" s="4"/>
      <c r="P157" s="4"/>
      <c r="Q157" s="4"/>
    </row>
    <row r="158" ht="15.75" customHeight="1">
      <c r="L158" s="4"/>
      <c r="M158" s="4"/>
      <c r="N158" s="4"/>
      <c r="O158" s="4"/>
      <c r="P158" s="4"/>
      <c r="Q158" s="4"/>
    </row>
    <row r="159" ht="15.75" customHeight="1">
      <c r="L159" s="4"/>
      <c r="M159" s="4"/>
      <c r="N159" s="4"/>
      <c r="O159" s="4"/>
      <c r="P159" s="4"/>
      <c r="Q159" s="4"/>
    </row>
    <row r="160" ht="15.75" customHeight="1">
      <c r="L160" s="4"/>
      <c r="M160" s="4"/>
      <c r="N160" s="4"/>
      <c r="O160" s="4"/>
      <c r="P160" s="4"/>
      <c r="Q160" s="4"/>
    </row>
    <row r="161" ht="15.75" customHeight="1">
      <c r="L161" s="4"/>
      <c r="M161" s="4"/>
      <c r="N161" s="4"/>
      <c r="O161" s="4"/>
      <c r="P161" s="4"/>
      <c r="Q161" s="4"/>
    </row>
    <row r="162" ht="15.75" customHeight="1">
      <c r="L162" s="4"/>
      <c r="M162" s="4"/>
      <c r="N162" s="4"/>
      <c r="O162" s="4"/>
      <c r="P162" s="4"/>
      <c r="Q162" s="4"/>
    </row>
    <row r="163" ht="15.75" customHeight="1">
      <c r="L163" s="4"/>
      <c r="M163" s="4"/>
      <c r="N163" s="4"/>
      <c r="O163" s="4"/>
      <c r="P163" s="4"/>
      <c r="Q163" s="4"/>
    </row>
    <row r="164" ht="15.75" customHeight="1">
      <c r="L164" s="4"/>
      <c r="M164" s="4"/>
      <c r="N164" s="4"/>
      <c r="O164" s="4"/>
      <c r="P164" s="4"/>
      <c r="Q164" s="4"/>
    </row>
    <row r="165" ht="15.75" customHeight="1">
      <c r="L165" s="4"/>
      <c r="M165" s="4"/>
      <c r="N165" s="4"/>
      <c r="O165" s="4"/>
      <c r="P165" s="4"/>
      <c r="Q165" s="4"/>
    </row>
    <row r="166" ht="15.75" customHeight="1">
      <c r="L166" s="4"/>
      <c r="M166" s="4"/>
      <c r="N166" s="4"/>
      <c r="O166" s="4"/>
      <c r="P166" s="4"/>
      <c r="Q166" s="4"/>
    </row>
    <row r="167" ht="15.75" customHeight="1">
      <c r="L167" s="4"/>
      <c r="M167" s="4"/>
      <c r="N167" s="4"/>
      <c r="O167" s="4"/>
      <c r="P167" s="4"/>
      <c r="Q167" s="4"/>
    </row>
    <row r="168" ht="15.75" customHeight="1">
      <c r="L168" s="4"/>
      <c r="M168" s="4"/>
      <c r="N168" s="4"/>
      <c r="O168" s="4"/>
      <c r="P168" s="4"/>
      <c r="Q168" s="4"/>
    </row>
    <row r="169" ht="15.75" customHeight="1">
      <c r="L169" s="4"/>
      <c r="M169" s="4"/>
      <c r="N169" s="4"/>
      <c r="O169" s="4"/>
      <c r="P169" s="4"/>
      <c r="Q169" s="4"/>
    </row>
    <row r="170" ht="15.75" customHeight="1">
      <c r="L170" s="4"/>
      <c r="M170" s="4"/>
      <c r="N170" s="4"/>
      <c r="O170" s="4"/>
      <c r="P170" s="4"/>
      <c r="Q170" s="4"/>
    </row>
    <row r="171" ht="15.75" customHeight="1">
      <c r="L171" s="4"/>
      <c r="M171" s="4"/>
      <c r="N171" s="4"/>
      <c r="O171" s="4"/>
      <c r="P171" s="4"/>
      <c r="Q171" s="4"/>
    </row>
    <row r="172" ht="15.75" customHeight="1">
      <c r="L172" s="4"/>
      <c r="M172" s="4"/>
      <c r="N172" s="4"/>
      <c r="O172" s="4"/>
      <c r="P172" s="4"/>
      <c r="Q172" s="4"/>
    </row>
    <row r="173" ht="15.75" customHeight="1">
      <c r="L173" s="4"/>
      <c r="M173" s="4"/>
      <c r="N173" s="4"/>
      <c r="O173" s="4"/>
      <c r="P173" s="4"/>
      <c r="Q173" s="4"/>
    </row>
    <row r="174" ht="15.75" customHeight="1">
      <c r="L174" s="4"/>
      <c r="M174" s="4"/>
      <c r="N174" s="4"/>
      <c r="O174" s="4"/>
      <c r="P174" s="4"/>
      <c r="Q174" s="4"/>
    </row>
    <row r="175" ht="15.75" customHeight="1">
      <c r="L175" s="4"/>
      <c r="M175" s="4"/>
      <c r="N175" s="4"/>
      <c r="O175" s="4"/>
      <c r="P175" s="4"/>
      <c r="Q175" s="4"/>
    </row>
    <row r="176" ht="15.75" customHeight="1">
      <c r="L176" s="4"/>
      <c r="M176" s="4"/>
      <c r="N176" s="4"/>
      <c r="O176" s="4"/>
      <c r="P176" s="4"/>
      <c r="Q176" s="4"/>
    </row>
    <row r="177" ht="15.75" customHeight="1">
      <c r="L177" s="4"/>
      <c r="M177" s="4"/>
      <c r="N177" s="4"/>
      <c r="O177" s="4"/>
      <c r="P177" s="4"/>
      <c r="Q177" s="4"/>
    </row>
    <row r="178" ht="15.75" customHeight="1">
      <c r="L178" s="4"/>
      <c r="M178" s="4"/>
      <c r="N178" s="4"/>
      <c r="O178" s="4"/>
      <c r="P178" s="4"/>
      <c r="Q178" s="4"/>
    </row>
    <row r="179" ht="15.75" customHeight="1">
      <c r="L179" s="4"/>
      <c r="M179" s="4"/>
      <c r="N179" s="4"/>
      <c r="O179" s="4"/>
      <c r="P179" s="4"/>
      <c r="Q179" s="4"/>
    </row>
    <row r="180" ht="15.75" customHeight="1">
      <c r="L180" s="4"/>
      <c r="M180" s="4"/>
      <c r="N180" s="4"/>
      <c r="O180" s="4"/>
      <c r="P180" s="4"/>
      <c r="Q180" s="4"/>
    </row>
    <row r="181" ht="15.75" customHeight="1">
      <c r="L181" s="4"/>
      <c r="M181" s="4"/>
      <c r="N181" s="4"/>
      <c r="O181" s="4"/>
      <c r="P181" s="4"/>
      <c r="Q181" s="4"/>
    </row>
    <row r="182" ht="15.75" customHeight="1">
      <c r="L182" s="4"/>
      <c r="M182" s="4"/>
      <c r="N182" s="4"/>
      <c r="O182" s="4"/>
      <c r="P182" s="4"/>
      <c r="Q182" s="4"/>
    </row>
    <row r="183" ht="15.75" customHeight="1">
      <c r="L183" s="4"/>
      <c r="M183" s="4"/>
      <c r="N183" s="4"/>
      <c r="O183" s="4"/>
      <c r="P183" s="4"/>
      <c r="Q183" s="4"/>
    </row>
    <row r="184" ht="15.75" customHeight="1">
      <c r="L184" s="4"/>
      <c r="M184" s="4"/>
      <c r="N184" s="4"/>
      <c r="O184" s="4"/>
      <c r="P184" s="4"/>
      <c r="Q184" s="4"/>
    </row>
    <row r="185" ht="15.75" customHeight="1">
      <c r="L185" s="4"/>
      <c r="M185" s="4"/>
      <c r="N185" s="4"/>
      <c r="O185" s="4"/>
      <c r="P185" s="4"/>
      <c r="Q185" s="4"/>
    </row>
    <row r="186" ht="15.75" customHeight="1">
      <c r="L186" s="4"/>
      <c r="M186" s="4"/>
      <c r="N186" s="4"/>
      <c r="O186" s="4"/>
      <c r="P186" s="4"/>
      <c r="Q186" s="4"/>
    </row>
    <row r="187" ht="15.75" customHeight="1">
      <c r="L187" s="4"/>
      <c r="M187" s="4"/>
      <c r="N187" s="4"/>
      <c r="O187" s="4"/>
      <c r="P187" s="4"/>
      <c r="Q187" s="4"/>
    </row>
    <row r="188" ht="15.75" customHeight="1">
      <c r="L188" s="4"/>
      <c r="M188" s="4"/>
      <c r="N188" s="4"/>
      <c r="O188" s="4"/>
      <c r="P188" s="4"/>
      <c r="Q188" s="4"/>
    </row>
    <row r="189" ht="15.75" customHeight="1">
      <c r="L189" s="4"/>
      <c r="M189" s="4"/>
      <c r="N189" s="4"/>
      <c r="O189" s="4"/>
      <c r="P189" s="4"/>
      <c r="Q189" s="4"/>
    </row>
    <row r="190" ht="15.75" customHeight="1">
      <c r="L190" s="4"/>
      <c r="M190" s="4"/>
      <c r="N190" s="4"/>
      <c r="O190" s="4"/>
      <c r="P190" s="4"/>
      <c r="Q190" s="4"/>
    </row>
    <row r="191" ht="15.75" customHeight="1">
      <c r="L191" s="4"/>
      <c r="M191" s="4"/>
      <c r="N191" s="4"/>
      <c r="O191" s="4"/>
      <c r="P191" s="4"/>
      <c r="Q191" s="4"/>
    </row>
    <row r="192" ht="15.75" customHeight="1">
      <c r="L192" s="4"/>
      <c r="M192" s="4"/>
      <c r="N192" s="4"/>
      <c r="O192" s="4"/>
      <c r="P192" s="4"/>
      <c r="Q192" s="4"/>
    </row>
    <row r="193" ht="15.75" customHeight="1">
      <c r="L193" s="4"/>
      <c r="M193" s="4"/>
      <c r="N193" s="4"/>
      <c r="O193" s="4"/>
      <c r="P193" s="4"/>
      <c r="Q193" s="4"/>
    </row>
    <row r="194" ht="15.75" customHeight="1">
      <c r="L194" s="4"/>
      <c r="M194" s="4"/>
      <c r="N194" s="4"/>
      <c r="O194" s="4"/>
      <c r="P194" s="4"/>
      <c r="Q194" s="4"/>
    </row>
    <row r="195" ht="15.75" customHeight="1">
      <c r="L195" s="4"/>
      <c r="M195" s="4"/>
      <c r="N195" s="4"/>
      <c r="O195" s="4"/>
      <c r="P195" s="4"/>
      <c r="Q195" s="4"/>
    </row>
    <row r="196" ht="15.75" customHeight="1">
      <c r="L196" s="4"/>
      <c r="M196" s="4"/>
      <c r="N196" s="4"/>
      <c r="O196" s="4"/>
      <c r="P196" s="4"/>
      <c r="Q196" s="4"/>
    </row>
    <row r="197" ht="15.75" customHeight="1">
      <c r="L197" s="4"/>
      <c r="M197" s="4"/>
      <c r="N197" s="4"/>
      <c r="O197" s="4"/>
      <c r="P197" s="4"/>
      <c r="Q197" s="4"/>
    </row>
    <row r="198" ht="15.75" customHeight="1">
      <c r="L198" s="4"/>
      <c r="M198" s="4"/>
      <c r="N198" s="4"/>
      <c r="O198" s="4"/>
      <c r="P198" s="4"/>
      <c r="Q198" s="4"/>
    </row>
    <row r="199" ht="15.75" customHeight="1">
      <c r="L199" s="4"/>
      <c r="M199" s="4"/>
      <c r="N199" s="4"/>
      <c r="O199" s="4"/>
      <c r="P199" s="4"/>
      <c r="Q199" s="4"/>
    </row>
    <row r="200" ht="15.75" customHeight="1">
      <c r="L200" s="4"/>
      <c r="M200" s="4"/>
      <c r="N200" s="4"/>
      <c r="O200" s="4"/>
      <c r="P200" s="4"/>
      <c r="Q200" s="4"/>
    </row>
    <row r="201" ht="15.75" customHeight="1">
      <c r="L201" s="4"/>
      <c r="M201" s="4"/>
      <c r="N201" s="4"/>
      <c r="O201" s="4"/>
      <c r="P201" s="4"/>
      <c r="Q201" s="4"/>
    </row>
    <row r="202" ht="15.75" customHeight="1">
      <c r="L202" s="4"/>
      <c r="M202" s="4"/>
      <c r="N202" s="4"/>
      <c r="O202" s="4"/>
      <c r="P202" s="4"/>
      <c r="Q202" s="4"/>
    </row>
    <row r="203" ht="15.75" customHeight="1">
      <c r="L203" s="4"/>
      <c r="M203" s="4"/>
      <c r="N203" s="4"/>
      <c r="O203" s="4"/>
      <c r="P203" s="4"/>
      <c r="Q203" s="4"/>
    </row>
    <row r="204" ht="15.75" customHeight="1">
      <c r="L204" s="4"/>
      <c r="M204" s="4"/>
      <c r="N204" s="4"/>
      <c r="O204" s="4"/>
      <c r="P204" s="4"/>
      <c r="Q204" s="4"/>
    </row>
    <row r="205" ht="15.75" customHeight="1">
      <c r="L205" s="4"/>
      <c r="M205" s="4"/>
      <c r="N205" s="4"/>
      <c r="O205" s="4"/>
      <c r="P205" s="4"/>
      <c r="Q205" s="4"/>
    </row>
    <row r="206" ht="15.75" customHeight="1">
      <c r="L206" s="4"/>
      <c r="M206" s="4"/>
      <c r="N206" s="4"/>
      <c r="O206" s="4"/>
      <c r="P206" s="4"/>
      <c r="Q206" s="4"/>
    </row>
    <row r="207" ht="15.75" customHeight="1">
      <c r="L207" s="4"/>
      <c r="M207" s="4"/>
      <c r="N207" s="4"/>
      <c r="O207" s="4"/>
      <c r="P207" s="4"/>
      <c r="Q207" s="4"/>
    </row>
    <row r="208" ht="15.75" customHeight="1">
      <c r="L208" s="4"/>
      <c r="M208" s="4"/>
      <c r="N208" s="4"/>
      <c r="O208" s="4"/>
      <c r="P208" s="4"/>
      <c r="Q208" s="4"/>
    </row>
    <row r="209" ht="15.75" customHeight="1">
      <c r="L209" s="4"/>
      <c r="M209" s="4"/>
      <c r="N209" s="4"/>
      <c r="O209" s="4"/>
      <c r="P209" s="4"/>
      <c r="Q209" s="4"/>
    </row>
    <row r="210" ht="15.75" customHeight="1">
      <c r="L210" s="4"/>
      <c r="M210" s="4"/>
      <c r="N210" s="4"/>
      <c r="O210" s="4"/>
      <c r="P210" s="4"/>
      <c r="Q210" s="4"/>
    </row>
    <row r="211" ht="15.75" customHeight="1">
      <c r="L211" s="4"/>
      <c r="M211" s="4"/>
      <c r="N211" s="4"/>
      <c r="O211" s="4"/>
      <c r="P211" s="4"/>
      <c r="Q211" s="4"/>
    </row>
    <row r="212" ht="15.75" customHeight="1">
      <c r="L212" s="4"/>
      <c r="M212" s="4"/>
      <c r="N212" s="4"/>
      <c r="O212" s="4"/>
      <c r="P212" s="4"/>
      <c r="Q212" s="4"/>
    </row>
    <row r="213" ht="15.75" customHeight="1">
      <c r="L213" s="4"/>
      <c r="M213" s="4"/>
      <c r="N213" s="4"/>
      <c r="O213" s="4"/>
      <c r="P213" s="4"/>
      <c r="Q213" s="4"/>
    </row>
    <row r="214" ht="15.75" customHeight="1">
      <c r="L214" s="4"/>
      <c r="M214" s="4"/>
      <c r="N214" s="4"/>
      <c r="O214" s="4"/>
      <c r="P214" s="4"/>
      <c r="Q214" s="4"/>
    </row>
    <row r="215" ht="15.75" customHeight="1">
      <c r="L215" s="4"/>
      <c r="M215" s="4"/>
      <c r="N215" s="4"/>
      <c r="O215" s="4"/>
      <c r="P215" s="4"/>
      <c r="Q215" s="4"/>
    </row>
    <row r="216" ht="15.75" customHeight="1">
      <c r="L216" s="4"/>
      <c r="M216" s="4"/>
      <c r="N216" s="4"/>
      <c r="O216" s="4"/>
      <c r="P216" s="4"/>
      <c r="Q216" s="4"/>
    </row>
    <row r="217" ht="15.75" customHeight="1">
      <c r="L217" s="4"/>
      <c r="M217" s="4"/>
      <c r="N217" s="4"/>
      <c r="O217" s="4"/>
      <c r="P217" s="4"/>
      <c r="Q217" s="4"/>
    </row>
    <row r="218" ht="15.75" customHeight="1">
      <c r="L218" s="4"/>
      <c r="M218" s="4"/>
      <c r="N218" s="4"/>
      <c r="O218" s="4"/>
      <c r="P218" s="4"/>
      <c r="Q218" s="4"/>
    </row>
    <row r="219" ht="15.75" customHeight="1">
      <c r="L219" s="4"/>
      <c r="M219" s="4"/>
      <c r="N219" s="4"/>
      <c r="O219" s="4"/>
      <c r="P219" s="4"/>
      <c r="Q219" s="4"/>
    </row>
    <row r="220" ht="15.75" customHeight="1">
      <c r="L220" s="4"/>
      <c r="M220" s="4"/>
      <c r="N220" s="4"/>
      <c r="O220" s="4"/>
      <c r="P220" s="4"/>
      <c r="Q220" s="4"/>
    </row>
    <row r="221" ht="15.75" customHeight="1">
      <c r="L221" s="4"/>
      <c r="M221" s="4"/>
      <c r="N221" s="4"/>
      <c r="O221" s="4"/>
      <c r="P221" s="4"/>
      <c r="Q221" s="4"/>
    </row>
    <row r="222" ht="15.75" customHeight="1">
      <c r="L222" s="4"/>
      <c r="M222" s="4"/>
      <c r="N222" s="4"/>
      <c r="O222" s="4"/>
      <c r="P222" s="4"/>
      <c r="Q222" s="4"/>
    </row>
    <row r="223" ht="15.75" customHeight="1">
      <c r="L223" s="4"/>
      <c r="M223" s="4"/>
      <c r="N223" s="4"/>
      <c r="O223" s="4"/>
      <c r="P223" s="4"/>
      <c r="Q223" s="4"/>
    </row>
    <row r="224" ht="15.75" customHeight="1">
      <c r="L224" s="4"/>
      <c r="M224" s="4"/>
      <c r="N224" s="4"/>
      <c r="O224" s="4"/>
      <c r="P224" s="4"/>
      <c r="Q224" s="4"/>
    </row>
    <row r="225" ht="15.75" customHeight="1">
      <c r="L225" s="4"/>
      <c r="M225" s="4"/>
      <c r="N225" s="4"/>
      <c r="O225" s="4"/>
      <c r="P225" s="4"/>
      <c r="Q225" s="4"/>
    </row>
    <row r="226" ht="15.75" customHeight="1">
      <c r="L226" s="4"/>
      <c r="M226" s="4"/>
      <c r="N226" s="4"/>
      <c r="O226" s="4"/>
      <c r="P226" s="4"/>
      <c r="Q226" s="4"/>
    </row>
    <row r="227" ht="15.75" customHeight="1">
      <c r="L227" s="4"/>
      <c r="M227" s="4"/>
      <c r="N227" s="4"/>
      <c r="O227" s="4"/>
      <c r="P227" s="4"/>
      <c r="Q227" s="4"/>
    </row>
    <row r="228" ht="15.75" customHeight="1">
      <c r="L228" s="4"/>
      <c r="M228" s="4"/>
      <c r="N228" s="4"/>
      <c r="O228" s="4"/>
      <c r="P228" s="4"/>
      <c r="Q228" s="4"/>
    </row>
    <row r="229" ht="15.75" customHeight="1">
      <c r="L229" s="4"/>
      <c r="M229" s="4"/>
      <c r="N229" s="4"/>
      <c r="O229" s="4"/>
      <c r="P229" s="4"/>
      <c r="Q229" s="4"/>
    </row>
    <row r="230" ht="15.75" customHeight="1">
      <c r="L230" s="4"/>
      <c r="M230" s="4"/>
      <c r="N230" s="4"/>
      <c r="O230" s="4"/>
      <c r="P230" s="4"/>
      <c r="Q230" s="4"/>
    </row>
    <row r="231" ht="15.75" customHeight="1">
      <c r="L231" s="4"/>
      <c r="M231" s="4"/>
      <c r="N231" s="4"/>
      <c r="O231" s="4"/>
      <c r="P231" s="4"/>
      <c r="Q231" s="4"/>
    </row>
    <row r="232" ht="15.75" customHeight="1">
      <c r="L232" s="4"/>
      <c r="M232" s="4"/>
      <c r="N232" s="4"/>
      <c r="O232" s="4"/>
      <c r="P232" s="4"/>
      <c r="Q232" s="4"/>
    </row>
    <row r="233" ht="15.75" customHeight="1">
      <c r="L233" s="4"/>
      <c r="M233" s="4"/>
      <c r="N233" s="4"/>
      <c r="O233" s="4"/>
      <c r="P233" s="4"/>
      <c r="Q233" s="4"/>
    </row>
    <row r="234" ht="15.75" customHeight="1">
      <c r="L234" s="4"/>
      <c r="M234" s="4"/>
      <c r="N234" s="4"/>
      <c r="O234" s="4"/>
      <c r="P234" s="4"/>
      <c r="Q234" s="4"/>
    </row>
    <row r="235" ht="15.75" customHeight="1">
      <c r="L235" s="4"/>
      <c r="M235" s="4"/>
      <c r="N235" s="4"/>
      <c r="O235" s="4"/>
      <c r="P235" s="4"/>
      <c r="Q235" s="4"/>
    </row>
    <row r="236" ht="15.75" customHeight="1">
      <c r="L236" s="4"/>
      <c r="M236" s="4"/>
      <c r="N236" s="4"/>
      <c r="O236" s="4"/>
      <c r="P236" s="4"/>
      <c r="Q236" s="4"/>
    </row>
    <row r="237" ht="15.75" customHeight="1">
      <c r="L237" s="4"/>
      <c r="M237" s="4"/>
      <c r="N237" s="4"/>
      <c r="O237" s="4"/>
      <c r="P237" s="4"/>
      <c r="Q237" s="4"/>
    </row>
    <row r="238" ht="15.75" customHeight="1">
      <c r="L238" s="4"/>
      <c r="M238" s="4"/>
      <c r="N238" s="4"/>
      <c r="O238" s="4"/>
      <c r="P238" s="4"/>
      <c r="Q238" s="4"/>
    </row>
    <row r="239" ht="15.75" customHeight="1">
      <c r="L239" s="4"/>
      <c r="M239" s="4"/>
      <c r="N239" s="4"/>
      <c r="O239" s="4"/>
      <c r="P239" s="4"/>
      <c r="Q239" s="4"/>
    </row>
    <row r="240" ht="15.75" customHeight="1">
      <c r="L240" s="4"/>
      <c r="M240" s="4"/>
      <c r="N240" s="4"/>
      <c r="O240" s="4"/>
      <c r="P240" s="4"/>
      <c r="Q240" s="4"/>
    </row>
    <row r="241" ht="15.75" customHeight="1">
      <c r="L241" s="4"/>
      <c r="M241" s="4"/>
      <c r="N241" s="4"/>
      <c r="O241" s="4"/>
      <c r="P241" s="4"/>
      <c r="Q241" s="4"/>
    </row>
    <row r="242" ht="15.75" customHeight="1">
      <c r="L242" s="4"/>
      <c r="M242" s="4"/>
      <c r="N242" s="4"/>
      <c r="O242" s="4"/>
      <c r="P242" s="4"/>
      <c r="Q242" s="4"/>
    </row>
    <row r="243" ht="15.75" customHeight="1">
      <c r="L243" s="4"/>
      <c r="M243" s="4"/>
      <c r="N243" s="4"/>
      <c r="O243" s="4"/>
      <c r="P243" s="4"/>
      <c r="Q243" s="4"/>
    </row>
    <row r="244" ht="15.75" customHeight="1">
      <c r="L244" s="4"/>
      <c r="M244" s="4"/>
      <c r="N244" s="4"/>
      <c r="O244" s="4"/>
      <c r="P244" s="4"/>
      <c r="Q244" s="4"/>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C5:F5"/>
    <mergeCell ref="C6:F6"/>
    <mergeCell ref="C4:F4"/>
    <mergeCell ref="C7:F7"/>
    <mergeCell ref="C8:F8"/>
    <mergeCell ref="C9:F9"/>
    <mergeCell ref="C10:F10"/>
    <mergeCell ref="A11:K11"/>
    <mergeCell ref="A36:K36"/>
    <mergeCell ref="A38:K38"/>
    <mergeCell ref="A1:K1"/>
    <mergeCell ref="A2:B10"/>
    <mergeCell ref="C2:F2"/>
    <mergeCell ref="H2:K2"/>
    <mergeCell ref="C3:F3"/>
    <mergeCell ref="H3:K5"/>
    <mergeCell ref="H6:K10"/>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4.0"/>
    <col customWidth="1" min="3" max="3" width="14.13"/>
    <col customWidth="1" min="4" max="4" width="10.13"/>
    <col customWidth="1" min="5" max="6" width="14.13"/>
    <col customWidth="1" min="7" max="7" width="20.13"/>
    <col customWidth="1" min="8" max="10" width="14.13"/>
    <col customWidth="1" min="11" max="11" width="15.63"/>
    <col customWidth="1" min="12" max="26" width="14.38"/>
  </cols>
  <sheetData>
    <row r="1" ht="37.5" customHeight="1">
      <c r="A1" s="1" t="s">
        <v>398</v>
      </c>
      <c r="B1" s="2"/>
      <c r="C1" s="2"/>
      <c r="D1" s="2"/>
      <c r="E1" s="2"/>
      <c r="F1" s="2"/>
      <c r="G1" s="2"/>
      <c r="H1" s="2"/>
      <c r="I1" s="2"/>
      <c r="J1" s="2"/>
      <c r="K1" s="3"/>
      <c r="L1" s="4"/>
      <c r="M1" s="4"/>
      <c r="N1" s="4"/>
      <c r="O1" s="4"/>
      <c r="P1" s="4"/>
      <c r="Q1" s="4"/>
    </row>
    <row r="2" ht="18.75" customHeight="1">
      <c r="A2" s="73" t="s">
        <v>399</v>
      </c>
      <c r="B2" s="74"/>
      <c r="C2" s="75" t="s">
        <v>369</v>
      </c>
      <c r="D2" s="2"/>
      <c r="E2" s="2"/>
      <c r="F2" s="3"/>
      <c r="G2" s="76">
        <v>30.0</v>
      </c>
      <c r="H2" s="77" t="s">
        <v>370</v>
      </c>
      <c r="I2" s="2"/>
      <c r="J2" s="2"/>
      <c r="K2" s="3"/>
      <c r="L2" s="4"/>
      <c r="M2" s="4"/>
      <c r="N2" s="4"/>
      <c r="O2" s="4"/>
      <c r="P2" s="4"/>
      <c r="Q2" s="4"/>
    </row>
    <row r="3" ht="18.75" customHeight="1">
      <c r="A3" s="78"/>
      <c r="B3" s="79"/>
      <c r="C3" s="80" t="s">
        <v>400</v>
      </c>
      <c r="D3" s="2"/>
      <c r="E3" s="2"/>
      <c r="F3" s="3"/>
      <c r="G3" s="81">
        <f>$G$2/2</f>
        <v>15</v>
      </c>
      <c r="H3" s="82" t="s">
        <v>401</v>
      </c>
      <c r="I3" s="83"/>
      <c r="J3" s="83"/>
      <c r="K3" s="74"/>
      <c r="L3" s="4"/>
      <c r="M3" s="4"/>
      <c r="N3" s="4"/>
      <c r="O3" s="4"/>
      <c r="P3" s="4"/>
      <c r="Q3" s="4"/>
    </row>
    <row r="4" ht="18.75" customHeight="1">
      <c r="A4" s="78"/>
      <c r="B4" s="79"/>
      <c r="C4" s="75" t="s">
        <v>373</v>
      </c>
      <c r="D4" s="2"/>
      <c r="E4" s="2"/>
      <c r="F4" s="3"/>
      <c r="G4" s="76">
        <v>1.0</v>
      </c>
      <c r="H4" s="78"/>
      <c r="K4" s="79"/>
      <c r="L4" s="4"/>
      <c r="M4" s="4"/>
      <c r="N4" s="4"/>
      <c r="O4" s="4"/>
      <c r="P4" s="4"/>
      <c r="Q4" s="4"/>
    </row>
    <row r="5" ht="18.75" customHeight="1">
      <c r="A5" s="78"/>
      <c r="B5" s="79"/>
      <c r="C5" s="75" t="s">
        <v>374</v>
      </c>
      <c r="D5" s="2"/>
      <c r="E5" s="2"/>
      <c r="F5" s="3"/>
      <c r="G5" s="76">
        <v>5.0</v>
      </c>
      <c r="H5" s="84"/>
      <c r="I5" s="85"/>
      <c r="J5" s="85"/>
      <c r="K5" s="86"/>
      <c r="L5" s="4"/>
      <c r="M5" s="4"/>
      <c r="N5" s="4"/>
      <c r="O5" s="4"/>
      <c r="P5" s="4"/>
      <c r="Q5" s="4"/>
    </row>
    <row r="6" ht="18.75" customHeight="1">
      <c r="A6" s="78"/>
      <c r="B6" s="79"/>
      <c r="C6" s="80" t="s">
        <v>402</v>
      </c>
      <c r="D6" s="2"/>
      <c r="E6" s="2"/>
      <c r="F6" s="3"/>
      <c r="G6" s="81">
        <f>$G$2/$G$5</f>
        <v>6</v>
      </c>
      <c r="H6" s="87"/>
      <c r="I6" s="83"/>
      <c r="J6" s="83"/>
      <c r="K6" s="74"/>
      <c r="L6" s="4"/>
      <c r="M6" s="4"/>
      <c r="N6" s="4"/>
      <c r="O6" s="4"/>
      <c r="P6" s="4"/>
      <c r="Q6" s="4"/>
    </row>
    <row r="7" ht="18.75" customHeight="1">
      <c r="A7" s="78"/>
      <c r="B7" s="79"/>
      <c r="C7" s="75" t="s">
        <v>376</v>
      </c>
      <c r="D7" s="2"/>
      <c r="E7" s="2"/>
      <c r="F7" s="3"/>
      <c r="G7" s="76">
        <v>1.0</v>
      </c>
      <c r="H7" s="78"/>
      <c r="K7" s="79"/>
      <c r="L7" s="4"/>
      <c r="M7" s="4"/>
      <c r="N7" s="4"/>
      <c r="O7" s="4"/>
      <c r="P7" s="4"/>
      <c r="Q7" s="4"/>
    </row>
    <row r="8" ht="18.75" customHeight="1">
      <c r="A8" s="78"/>
      <c r="B8" s="79"/>
      <c r="C8" s="80" t="s">
        <v>403</v>
      </c>
      <c r="D8" s="2"/>
      <c r="E8" s="2"/>
      <c r="F8" s="3"/>
      <c r="G8" s="81">
        <f>$G$2*$G$7</f>
        <v>30</v>
      </c>
      <c r="H8" s="78"/>
      <c r="K8" s="79"/>
      <c r="L8" s="4"/>
      <c r="M8" s="4"/>
      <c r="N8" s="4"/>
      <c r="O8" s="4"/>
      <c r="P8" s="4"/>
      <c r="Q8" s="4"/>
    </row>
    <row r="9" ht="18.75" customHeight="1">
      <c r="A9" s="78"/>
      <c r="B9" s="79"/>
      <c r="C9" s="80" t="s">
        <v>404</v>
      </c>
      <c r="D9" s="2"/>
      <c r="E9" s="2"/>
      <c r="F9" s="3"/>
      <c r="G9" s="81">
        <f>$G$8/2</f>
        <v>15</v>
      </c>
      <c r="H9" s="78"/>
      <c r="K9" s="79"/>
      <c r="L9" s="4"/>
      <c r="M9" s="4"/>
      <c r="N9" s="4"/>
      <c r="O9" s="4"/>
      <c r="P9" s="4"/>
      <c r="Q9" s="4"/>
    </row>
    <row r="10" ht="18.75" customHeight="1">
      <c r="A10" s="84"/>
      <c r="B10" s="86"/>
      <c r="C10" s="80" t="s">
        <v>405</v>
      </c>
      <c r="D10" s="2"/>
      <c r="E10" s="2"/>
      <c r="F10" s="3"/>
      <c r="G10" s="81">
        <f>$G$5*$G$7</f>
        <v>5</v>
      </c>
      <c r="H10" s="84"/>
      <c r="I10" s="85"/>
      <c r="J10" s="85"/>
      <c r="K10" s="86"/>
      <c r="L10" s="4"/>
      <c r="M10" s="4"/>
      <c r="N10" s="4"/>
      <c r="O10" s="4"/>
      <c r="P10" s="4"/>
      <c r="Q10" s="4"/>
    </row>
    <row r="11" ht="22.5" customHeight="1">
      <c r="A11" s="88" t="s">
        <v>406</v>
      </c>
      <c r="B11" s="2"/>
      <c r="C11" s="2"/>
      <c r="D11" s="2"/>
      <c r="E11" s="2"/>
      <c r="F11" s="2"/>
      <c r="G11" s="2"/>
      <c r="H11" s="2"/>
      <c r="I11" s="2"/>
      <c r="J11" s="2"/>
      <c r="K11" s="3"/>
      <c r="L11" s="4"/>
      <c r="M11" s="4"/>
      <c r="N11" s="4"/>
      <c r="O11" s="4"/>
      <c r="P11" s="4"/>
      <c r="Q11" s="4"/>
    </row>
    <row r="12" ht="22.5" customHeight="1">
      <c r="A12" s="89" t="s">
        <v>381</v>
      </c>
      <c r="B12" s="89" t="s">
        <v>24</v>
      </c>
      <c r="C12" s="89" t="s">
        <v>382</v>
      </c>
      <c r="D12" s="89" t="s">
        <v>383</v>
      </c>
      <c r="E12" s="89" t="s">
        <v>384</v>
      </c>
      <c r="F12" s="89" t="s">
        <v>25</v>
      </c>
      <c r="G12" s="89" t="s">
        <v>26</v>
      </c>
      <c r="H12" s="89" t="s">
        <v>385</v>
      </c>
      <c r="I12" s="89" t="s">
        <v>386</v>
      </c>
      <c r="J12" s="89" t="s">
        <v>387</v>
      </c>
      <c r="K12" s="89" t="s">
        <v>388</v>
      </c>
      <c r="L12" s="4"/>
      <c r="M12" s="4"/>
      <c r="N12" s="4"/>
      <c r="O12" s="4"/>
      <c r="P12" s="4"/>
      <c r="Q12" s="4"/>
      <c r="R12" s="4"/>
      <c r="S12" s="4"/>
      <c r="T12" s="4"/>
      <c r="U12" s="4"/>
      <c r="V12" s="4"/>
      <c r="W12" s="4"/>
      <c r="X12" s="4"/>
      <c r="Y12" s="4"/>
      <c r="Z12" s="4"/>
    </row>
    <row r="13" ht="22.5" customHeight="1">
      <c r="A13" s="100" t="s">
        <v>407</v>
      </c>
      <c r="B13" s="2"/>
      <c r="C13" s="2"/>
      <c r="D13" s="2"/>
      <c r="E13" s="2"/>
      <c r="F13" s="2"/>
      <c r="G13" s="2"/>
      <c r="H13" s="2"/>
      <c r="I13" s="2"/>
      <c r="J13" s="2"/>
      <c r="K13" s="3"/>
      <c r="L13" s="4"/>
      <c r="M13" s="4"/>
      <c r="N13" s="4"/>
      <c r="O13" s="4"/>
      <c r="P13" s="4"/>
      <c r="Q13" s="4"/>
    </row>
    <row r="14" ht="18.75" customHeight="1">
      <c r="A14" s="101" t="s">
        <v>408</v>
      </c>
      <c r="B14" s="39" t="s">
        <v>273</v>
      </c>
      <c r="C14" s="91">
        <v>15.0</v>
      </c>
      <c r="D14" s="39" t="s">
        <v>390</v>
      </c>
      <c r="E14" s="39">
        <f t="shared" ref="E14:E25" si="1">$G$7*C14</f>
        <v>15</v>
      </c>
      <c r="F14" s="40">
        <f>'Reference price sheet'!$B$251</f>
        <v>300</v>
      </c>
      <c r="G14" s="41">
        <f>'Reference price sheet'!$C$251</f>
        <v>1</v>
      </c>
      <c r="H14" s="92">
        <f t="shared" ref="H14:H25" si="2">F14/G14</f>
        <v>300</v>
      </c>
      <c r="I14" s="92">
        <f t="shared" ref="I14:I15" si="3">J14/$G$2</f>
        <v>150</v>
      </c>
      <c r="J14" s="92">
        <f t="shared" ref="J14:J15" si="4">H14*E14/$G$7</f>
        <v>4500</v>
      </c>
      <c r="K14" s="93">
        <f t="shared" ref="K14:K15" si="5">(ROUNDUP(E14/G14, 0)*F14)</f>
        <v>4500</v>
      </c>
      <c r="L14" s="4"/>
      <c r="M14" s="4"/>
      <c r="N14" s="4"/>
      <c r="O14" s="4"/>
      <c r="P14" s="4"/>
      <c r="Q14" s="4"/>
    </row>
    <row r="15" ht="18.75" customHeight="1">
      <c r="A15" s="101" t="s">
        <v>409</v>
      </c>
      <c r="B15" s="39" t="s">
        <v>27</v>
      </c>
      <c r="C15" s="91">
        <v>15.0</v>
      </c>
      <c r="D15" s="94" t="s">
        <v>390</v>
      </c>
      <c r="E15" s="39">
        <f t="shared" si="1"/>
        <v>15</v>
      </c>
      <c r="F15" s="40">
        <f>'Reference price sheet'!$B$5</f>
        <v>60</v>
      </c>
      <c r="G15" s="41">
        <f>'Reference price sheet'!$C$5</f>
        <v>1</v>
      </c>
      <c r="H15" s="92">
        <f t="shared" si="2"/>
        <v>60</v>
      </c>
      <c r="I15" s="92">
        <f t="shared" si="3"/>
        <v>30</v>
      </c>
      <c r="J15" s="92">
        <f t="shared" si="4"/>
        <v>900</v>
      </c>
      <c r="K15" s="93">
        <f t="shared" si="5"/>
        <v>900</v>
      </c>
      <c r="L15" s="4"/>
      <c r="M15" s="4"/>
      <c r="N15" s="4"/>
      <c r="O15" s="4"/>
      <c r="P15" s="4"/>
      <c r="Q15" s="4"/>
    </row>
    <row r="16" ht="18.75" customHeight="1">
      <c r="A16" s="102" t="s">
        <v>410</v>
      </c>
      <c r="B16" s="103" t="s">
        <v>411</v>
      </c>
      <c r="C16" s="91">
        <v>15.0</v>
      </c>
      <c r="D16" s="104" t="s">
        <v>390</v>
      </c>
      <c r="E16" s="103">
        <f t="shared" si="1"/>
        <v>15</v>
      </c>
      <c r="F16" s="105">
        <f>'Reference price sheet'!$B$116</f>
        <v>300</v>
      </c>
      <c r="G16" s="106">
        <f>'Reference price sheet'!$C$116</f>
        <v>1</v>
      </c>
      <c r="H16" s="107">
        <f t="shared" si="2"/>
        <v>300</v>
      </c>
      <c r="I16" s="107">
        <v>0.0</v>
      </c>
      <c r="J16" s="107">
        <v>0.0</v>
      </c>
      <c r="K16" s="107">
        <v>0.0</v>
      </c>
      <c r="L16" s="4"/>
      <c r="M16" s="4"/>
      <c r="N16" s="4"/>
      <c r="O16" s="4"/>
      <c r="P16" s="4"/>
      <c r="Q16" s="4"/>
    </row>
    <row r="17" ht="18.75" customHeight="1">
      <c r="A17" s="102" t="s">
        <v>408</v>
      </c>
      <c r="B17" s="103" t="s">
        <v>412</v>
      </c>
      <c r="C17" s="91">
        <v>15.0</v>
      </c>
      <c r="D17" s="104" t="s">
        <v>390</v>
      </c>
      <c r="E17" s="103">
        <f t="shared" si="1"/>
        <v>15</v>
      </c>
      <c r="F17" s="105">
        <f>'Reference price sheet'!$B$250</f>
        <v>500</v>
      </c>
      <c r="G17" s="106">
        <f>'Reference price sheet'!$C$250</f>
        <v>1</v>
      </c>
      <c r="H17" s="107">
        <f t="shared" si="2"/>
        <v>500</v>
      </c>
      <c r="I17" s="107">
        <v>0.0</v>
      </c>
      <c r="J17" s="107">
        <v>0.0</v>
      </c>
      <c r="K17" s="107">
        <v>0.0</v>
      </c>
      <c r="L17" s="4"/>
      <c r="M17" s="4"/>
      <c r="N17" s="4"/>
      <c r="O17" s="4"/>
      <c r="P17" s="4"/>
      <c r="Q17" s="4"/>
    </row>
    <row r="18" ht="18.75" customHeight="1">
      <c r="A18" s="102" t="s">
        <v>410</v>
      </c>
      <c r="B18" s="103" t="s">
        <v>413</v>
      </c>
      <c r="C18" s="91">
        <v>15.0</v>
      </c>
      <c r="D18" s="104" t="s">
        <v>390</v>
      </c>
      <c r="E18" s="103">
        <f t="shared" si="1"/>
        <v>15</v>
      </c>
      <c r="F18" s="105">
        <f>'Reference price sheet'!$B$115</f>
        <v>900</v>
      </c>
      <c r="G18" s="106">
        <f>'Reference price sheet'!$C$115</f>
        <v>1</v>
      </c>
      <c r="H18" s="107">
        <f t="shared" si="2"/>
        <v>900</v>
      </c>
      <c r="I18" s="107">
        <v>0.0</v>
      </c>
      <c r="J18" s="107">
        <v>0.0</v>
      </c>
      <c r="K18" s="107">
        <v>0.0</v>
      </c>
      <c r="L18" s="4"/>
      <c r="M18" s="4"/>
      <c r="N18" s="4"/>
      <c r="O18" s="4"/>
      <c r="P18" s="4"/>
      <c r="Q18" s="4"/>
    </row>
    <row r="19" ht="18.75" customHeight="1">
      <c r="A19" s="102" t="s">
        <v>410</v>
      </c>
      <c r="B19" s="103" t="s">
        <v>414</v>
      </c>
      <c r="C19" s="91">
        <v>15.0</v>
      </c>
      <c r="D19" s="104" t="s">
        <v>390</v>
      </c>
      <c r="E19" s="103">
        <f t="shared" si="1"/>
        <v>15</v>
      </c>
      <c r="F19" s="105">
        <f>'Reference price sheet'!$B$126</f>
        <v>800</v>
      </c>
      <c r="G19" s="106">
        <f>'Reference price sheet'!$C$126</f>
        <v>1</v>
      </c>
      <c r="H19" s="107">
        <f t="shared" si="2"/>
        <v>800</v>
      </c>
      <c r="I19" s="107">
        <v>0.0</v>
      </c>
      <c r="J19" s="107">
        <v>0.0</v>
      </c>
      <c r="K19" s="107">
        <v>0.0</v>
      </c>
      <c r="L19" s="4"/>
      <c r="M19" s="4"/>
      <c r="N19" s="4"/>
      <c r="O19" s="4"/>
      <c r="P19" s="4"/>
      <c r="Q19" s="4"/>
    </row>
    <row r="20" ht="18.75" customHeight="1">
      <c r="A20" s="102" t="s">
        <v>415</v>
      </c>
      <c r="B20" s="103" t="s">
        <v>416</v>
      </c>
      <c r="C20" s="91">
        <v>15.0</v>
      </c>
      <c r="D20" s="104" t="s">
        <v>390</v>
      </c>
      <c r="E20" s="103">
        <f t="shared" si="1"/>
        <v>15</v>
      </c>
      <c r="F20" s="105">
        <f>'Reference price sheet'!$B$62</f>
        <v>250</v>
      </c>
      <c r="G20" s="106">
        <f>'Reference price sheet'!$C$62</f>
        <v>1</v>
      </c>
      <c r="H20" s="107">
        <f t="shared" si="2"/>
        <v>250</v>
      </c>
      <c r="I20" s="107">
        <v>0.0</v>
      </c>
      <c r="J20" s="107">
        <v>0.0</v>
      </c>
      <c r="K20" s="107">
        <v>0.0</v>
      </c>
      <c r="L20" s="4"/>
      <c r="M20" s="4"/>
      <c r="N20" s="4"/>
      <c r="O20" s="4"/>
      <c r="P20" s="4"/>
      <c r="Q20" s="4"/>
    </row>
    <row r="21" ht="18.75" customHeight="1">
      <c r="A21" s="101"/>
      <c r="B21" s="94" t="s">
        <v>275</v>
      </c>
      <c r="C21" s="91">
        <v>15.0</v>
      </c>
      <c r="D21" s="94" t="s">
        <v>390</v>
      </c>
      <c r="E21" s="39">
        <f t="shared" si="1"/>
        <v>15</v>
      </c>
      <c r="F21" s="40">
        <f>'Reference price sheet'!$B$253</f>
        <v>4</v>
      </c>
      <c r="G21" s="41">
        <f>'Reference price sheet'!$C$253</f>
        <v>1</v>
      </c>
      <c r="H21" s="92">
        <f t="shared" si="2"/>
        <v>4</v>
      </c>
      <c r="I21" s="92">
        <f t="shared" ref="I21:I25" si="6">J21/$G$2</f>
        <v>2</v>
      </c>
      <c r="J21" s="92">
        <f t="shared" ref="J21:J25" si="7">H21*E21/$G$7</f>
        <v>60</v>
      </c>
      <c r="K21" s="93">
        <f t="shared" ref="K21:K25" si="8">(ROUNDUP(E21/G21, 0)*F21)</f>
        <v>60</v>
      </c>
      <c r="L21" s="4"/>
      <c r="M21" s="4"/>
      <c r="N21" s="4"/>
      <c r="O21" s="4"/>
      <c r="P21" s="4"/>
      <c r="Q21" s="4"/>
    </row>
    <row r="22" ht="18.75" customHeight="1">
      <c r="A22" s="39"/>
      <c r="B22" s="94" t="s">
        <v>59</v>
      </c>
      <c r="C22" s="108">
        <v>1.0</v>
      </c>
      <c r="D22" s="94" t="s">
        <v>390</v>
      </c>
      <c r="E22" s="39">
        <f t="shared" si="1"/>
        <v>1</v>
      </c>
      <c r="F22" s="40">
        <f>'Reference price sheet'!$B$37</f>
        <v>50</v>
      </c>
      <c r="G22" s="41">
        <f>'Reference price sheet'!$C$37</f>
        <v>1</v>
      </c>
      <c r="H22" s="92">
        <f t="shared" si="2"/>
        <v>50</v>
      </c>
      <c r="I22" s="92">
        <f t="shared" si="6"/>
        <v>1.666666667</v>
      </c>
      <c r="J22" s="92">
        <f t="shared" si="7"/>
        <v>50</v>
      </c>
      <c r="K22" s="93">
        <f t="shared" si="8"/>
        <v>50</v>
      </c>
      <c r="L22" s="4"/>
      <c r="M22" s="4"/>
      <c r="N22" s="4"/>
      <c r="O22" s="4"/>
      <c r="P22" s="4"/>
      <c r="Q22" s="4"/>
    </row>
    <row r="23" ht="18.75" customHeight="1">
      <c r="A23" s="109" t="s">
        <v>417</v>
      </c>
      <c r="B23" s="94" t="s">
        <v>224</v>
      </c>
      <c r="C23" s="108">
        <v>1.0</v>
      </c>
      <c r="D23" s="94" t="s">
        <v>390</v>
      </c>
      <c r="E23" s="39">
        <f t="shared" si="1"/>
        <v>1</v>
      </c>
      <c r="F23" s="40">
        <f>'Reference price sheet'!$B$202</f>
        <v>16</v>
      </c>
      <c r="G23" s="41">
        <f>'Reference price sheet'!$C$202</f>
        <v>1</v>
      </c>
      <c r="H23" s="92">
        <f t="shared" si="2"/>
        <v>16</v>
      </c>
      <c r="I23" s="92">
        <f t="shared" si="6"/>
        <v>0.5333333333</v>
      </c>
      <c r="J23" s="92">
        <f t="shared" si="7"/>
        <v>16</v>
      </c>
      <c r="K23" s="93">
        <f t="shared" si="8"/>
        <v>16</v>
      </c>
      <c r="L23" s="4"/>
      <c r="M23" s="4"/>
      <c r="N23" s="4"/>
      <c r="O23" s="4"/>
      <c r="P23" s="4"/>
      <c r="Q23" s="4"/>
    </row>
    <row r="24" ht="18.75" customHeight="1">
      <c r="A24" s="110"/>
      <c r="B24" s="94" t="s">
        <v>225</v>
      </c>
      <c r="C24" s="108">
        <v>1.0</v>
      </c>
      <c r="D24" s="94" t="s">
        <v>390</v>
      </c>
      <c r="E24" s="39">
        <f t="shared" si="1"/>
        <v>1</v>
      </c>
      <c r="F24" s="40">
        <f>'Reference price sheet'!$B$203</f>
        <v>1</v>
      </c>
      <c r="G24" s="41">
        <f>'Reference price sheet'!$C$203</f>
        <v>1</v>
      </c>
      <c r="H24" s="92">
        <f t="shared" si="2"/>
        <v>1</v>
      </c>
      <c r="I24" s="92">
        <f t="shared" si="6"/>
        <v>0.03333333333</v>
      </c>
      <c r="J24" s="92">
        <f t="shared" si="7"/>
        <v>1</v>
      </c>
      <c r="K24" s="93">
        <f t="shared" si="8"/>
        <v>1</v>
      </c>
      <c r="L24" s="4"/>
      <c r="M24" s="4"/>
      <c r="N24" s="4"/>
      <c r="O24" s="4"/>
      <c r="P24" s="4"/>
      <c r="Q24" s="4"/>
    </row>
    <row r="25" ht="18.75" customHeight="1">
      <c r="A25" s="39"/>
      <c r="B25" s="94" t="s">
        <v>208</v>
      </c>
      <c r="C25" s="108">
        <v>0.25</v>
      </c>
      <c r="D25" s="94" t="s">
        <v>390</v>
      </c>
      <c r="E25" s="39">
        <f t="shared" si="1"/>
        <v>0.25</v>
      </c>
      <c r="F25" s="40">
        <f>'Reference price sheet'!$B$186</f>
        <v>240</v>
      </c>
      <c r="G25" s="41">
        <f>'Reference price sheet'!$C$186</f>
        <v>1</v>
      </c>
      <c r="H25" s="92">
        <f t="shared" si="2"/>
        <v>240</v>
      </c>
      <c r="I25" s="92">
        <f t="shared" si="6"/>
        <v>2</v>
      </c>
      <c r="J25" s="92">
        <f t="shared" si="7"/>
        <v>60</v>
      </c>
      <c r="K25" s="93">
        <f t="shared" si="8"/>
        <v>240</v>
      </c>
      <c r="L25" s="4"/>
      <c r="M25" s="4"/>
      <c r="N25" s="4"/>
      <c r="O25" s="4"/>
      <c r="P25" s="4"/>
      <c r="Q25" s="4"/>
    </row>
    <row r="26" ht="22.5" customHeight="1">
      <c r="A26" s="111" t="s">
        <v>418</v>
      </c>
      <c r="B26" s="2"/>
      <c r="C26" s="2"/>
      <c r="D26" s="2"/>
      <c r="E26" s="2"/>
      <c r="F26" s="2"/>
      <c r="G26" s="2"/>
      <c r="H26" s="2"/>
      <c r="I26" s="2"/>
      <c r="J26" s="2"/>
      <c r="K26" s="3"/>
      <c r="L26" s="4"/>
      <c r="M26" s="4"/>
      <c r="N26" s="4"/>
      <c r="O26" s="4"/>
      <c r="P26" s="4"/>
      <c r="Q26" s="4"/>
    </row>
    <row r="27" ht="18.75" customHeight="1">
      <c r="A27" s="39" t="s">
        <v>419</v>
      </c>
      <c r="B27" s="39" t="s">
        <v>420</v>
      </c>
      <c r="C27" s="76">
        <v>1.0</v>
      </c>
      <c r="D27" s="39" t="s">
        <v>391</v>
      </c>
      <c r="E27" s="39">
        <f t="shared" ref="E27:E35" si="9">$G$8*C27</f>
        <v>30</v>
      </c>
      <c r="F27" s="112" t="s">
        <v>421</v>
      </c>
      <c r="G27" s="113" t="s">
        <v>422</v>
      </c>
      <c r="H27" s="114">
        <v>0.0</v>
      </c>
      <c r="I27" s="92">
        <f t="shared" ref="I27:I28" si="10">J27/$G$2</f>
        <v>0</v>
      </c>
      <c r="J27" s="92">
        <f t="shared" ref="J27:J28" si="11">H27*E27/$G$7</f>
        <v>0</v>
      </c>
      <c r="K27" s="114">
        <f>L27/$G$7</f>
        <v>0</v>
      </c>
      <c r="L27" s="4"/>
      <c r="M27" s="4"/>
      <c r="N27" s="4"/>
      <c r="O27" s="4"/>
      <c r="P27" s="4"/>
      <c r="Q27" s="4"/>
    </row>
    <row r="28" ht="18.75" customHeight="1">
      <c r="A28" s="39" t="s">
        <v>423</v>
      </c>
      <c r="B28" s="39" t="s">
        <v>424</v>
      </c>
      <c r="C28" s="76">
        <v>1.0</v>
      </c>
      <c r="D28" s="39" t="s">
        <v>391</v>
      </c>
      <c r="E28" s="39">
        <f t="shared" si="9"/>
        <v>30</v>
      </c>
      <c r="F28" s="40">
        <f>'Reference price sheet'!$B$133</f>
        <v>2.2</v>
      </c>
      <c r="G28" s="41">
        <f>'Reference price sheet'!$C$133</f>
        <v>1</v>
      </c>
      <c r="H28" s="92">
        <f>F28/G28</f>
        <v>2.2</v>
      </c>
      <c r="I28" s="92">
        <f t="shared" si="10"/>
        <v>2.2</v>
      </c>
      <c r="J28" s="92">
        <f t="shared" si="11"/>
        <v>66</v>
      </c>
      <c r="K28" s="93">
        <f>(ROUNDUP(E28/G28, 0)*F28)</f>
        <v>66</v>
      </c>
      <c r="L28" s="4"/>
      <c r="M28" s="4"/>
      <c r="N28" s="4"/>
      <c r="O28" s="4"/>
      <c r="P28" s="4"/>
      <c r="Q28" s="4"/>
    </row>
    <row r="29" ht="18.75" customHeight="1">
      <c r="A29" s="115" t="s">
        <v>425</v>
      </c>
      <c r="B29" s="103" t="s">
        <v>426</v>
      </c>
      <c r="C29" s="76">
        <v>1.0</v>
      </c>
      <c r="D29" s="103" t="s">
        <v>391</v>
      </c>
      <c r="E29" s="103">
        <f t="shared" si="9"/>
        <v>30</v>
      </c>
      <c r="F29" s="116" t="s">
        <v>427</v>
      </c>
      <c r="G29" s="104" t="s">
        <v>422</v>
      </c>
      <c r="H29" s="117"/>
      <c r="I29" s="117">
        <v>0.0</v>
      </c>
      <c r="J29" s="117">
        <v>0.0</v>
      </c>
      <c r="K29" s="117">
        <v>0.0</v>
      </c>
      <c r="L29" s="4"/>
      <c r="M29" s="4"/>
      <c r="N29" s="4"/>
      <c r="O29" s="4"/>
      <c r="P29" s="4"/>
      <c r="Q29" s="4"/>
    </row>
    <row r="30" ht="18.75" customHeight="1">
      <c r="A30" s="103" t="s">
        <v>428</v>
      </c>
      <c r="B30" s="118" t="s">
        <v>429</v>
      </c>
      <c r="C30" s="76">
        <v>1.0</v>
      </c>
      <c r="D30" s="103" t="s">
        <v>391</v>
      </c>
      <c r="E30" s="103">
        <f t="shared" si="9"/>
        <v>30</v>
      </c>
      <c r="F30" s="116" t="s">
        <v>421</v>
      </c>
      <c r="G30" s="104" t="s">
        <v>422</v>
      </c>
      <c r="H30" s="117"/>
      <c r="I30" s="117">
        <v>0.0</v>
      </c>
      <c r="J30" s="117">
        <v>0.0</v>
      </c>
      <c r="K30" s="117">
        <v>0.0</v>
      </c>
      <c r="L30" s="4"/>
      <c r="M30" s="4"/>
      <c r="N30" s="4"/>
      <c r="O30" s="4"/>
      <c r="P30" s="4"/>
      <c r="Q30" s="4"/>
    </row>
    <row r="31" ht="18.75" customHeight="1">
      <c r="A31" s="39" t="s">
        <v>419</v>
      </c>
      <c r="B31" s="119" t="s">
        <v>430</v>
      </c>
      <c r="C31" s="76">
        <v>1.0</v>
      </c>
      <c r="D31" s="39" t="s">
        <v>391</v>
      </c>
      <c r="E31" s="39">
        <f t="shared" si="9"/>
        <v>30</v>
      </c>
      <c r="F31" s="112" t="s">
        <v>421</v>
      </c>
      <c r="G31" s="113" t="s">
        <v>422</v>
      </c>
      <c r="H31" s="114"/>
      <c r="I31" s="92">
        <f t="shared" ref="I31:I35" si="12">J31/$G$2</f>
        <v>0</v>
      </c>
      <c r="J31" s="92">
        <f t="shared" ref="J31:J35" si="13">H31*E31/$G$7</f>
        <v>0</v>
      </c>
      <c r="K31" s="114">
        <v>0.0</v>
      </c>
      <c r="L31" s="4"/>
      <c r="M31" s="4"/>
      <c r="N31" s="4"/>
      <c r="O31" s="4"/>
      <c r="P31" s="4"/>
      <c r="Q31" s="4"/>
    </row>
    <row r="32" ht="18.75" customHeight="1">
      <c r="A32" s="39" t="s">
        <v>431</v>
      </c>
      <c r="B32" s="39" t="s">
        <v>432</v>
      </c>
      <c r="C32" s="76">
        <v>1.0</v>
      </c>
      <c r="D32" s="39" t="s">
        <v>391</v>
      </c>
      <c r="E32" s="39">
        <f t="shared" si="9"/>
        <v>30</v>
      </c>
      <c r="F32" s="112" t="s">
        <v>421</v>
      </c>
      <c r="G32" s="113" t="s">
        <v>422</v>
      </c>
      <c r="H32" s="114"/>
      <c r="I32" s="92">
        <f t="shared" si="12"/>
        <v>0</v>
      </c>
      <c r="J32" s="92">
        <f t="shared" si="13"/>
        <v>0</v>
      </c>
      <c r="K32" s="114">
        <v>0.0</v>
      </c>
      <c r="L32" s="4"/>
      <c r="M32" s="4"/>
      <c r="N32" s="4"/>
      <c r="O32" s="4"/>
      <c r="P32" s="4"/>
      <c r="Q32" s="4"/>
    </row>
    <row r="33" ht="18.75" customHeight="1">
      <c r="A33" s="39" t="s">
        <v>419</v>
      </c>
      <c r="B33" s="39" t="s">
        <v>433</v>
      </c>
      <c r="C33" s="76">
        <v>1.0</v>
      </c>
      <c r="D33" s="39" t="s">
        <v>391</v>
      </c>
      <c r="E33" s="39">
        <f t="shared" si="9"/>
        <v>30</v>
      </c>
      <c r="F33" s="112" t="s">
        <v>427</v>
      </c>
      <c r="G33" s="113" t="s">
        <v>422</v>
      </c>
      <c r="H33" s="114"/>
      <c r="I33" s="92">
        <f t="shared" si="12"/>
        <v>0</v>
      </c>
      <c r="J33" s="92">
        <f t="shared" si="13"/>
        <v>0</v>
      </c>
      <c r="K33" s="114">
        <v>0.0</v>
      </c>
      <c r="L33" s="4"/>
      <c r="M33" s="4"/>
      <c r="N33" s="4"/>
      <c r="O33" s="4"/>
      <c r="P33" s="4"/>
      <c r="Q33" s="4"/>
    </row>
    <row r="34" ht="18.75" customHeight="1">
      <c r="A34" s="39" t="s">
        <v>419</v>
      </c>
      <c r="B34" s="94" t="s">
        <v>434</v>
      </c>
      <c r="C34" s="76">
        <v>1.0</v>
      </c>
      <c r="D34" s="39" t="s">
        <v>391</v>
      </c>
      <c r="E34" s="39">
        <f t="shared" si="9"/>
        <v>30</v>
      </c>
      <c r="F34" s="112" t="s">
        <v>427</v>
      </c>
      <c r="G34" s="113" t="s">
        <v>422</v>
      </c>
      <c r="H34" s="114"/>
      <c r="I34" s="92">
        <f t="shared" si="12"/>
        <v>0</v>
      </c>
      <c r="J34" s="92">
        <f t="shared" si="13"/>
        <v>0</v>
      </c>
      <c r="K34" s="114">
        <v>0.0</v>
      </c>
      <c r="L34" s="4"/>
      <c r="M34" s="4"/>
      <c r="N34" s="4"/>
      <c r="O34" s="4"/>
      <c r="P34" s="4"/>
      <c r="Q34" s="4"/>
    </row>
    <row r="35" ht="18.75" customHeight="1">
      <c r="A35" s="39" t="s">
        <v>419</v>
      </c>
      <c r="B35" s="94" t="s">
        <v>435</v>
      </c>
      <c r="C35" s="120">
        <v>1.0</v>
      </c>
      <c r="D35" s="39" t="s">
        <v>391</v>
      </c>
      <c r="E35" s="39">
        <f t="shared" si="9"/>
        <v>30</v>
      </c>
      <c r="F35" s="121" t="s">
        <v>421</v>
      </c>
      <c r="G35" s="94" t="s">
        <v>422</v>
      </c>
      <c r="H35" s="92"/>
      <c r="I35" s="92">
        <f t="shared" si="12"/>
        <v>0</v>
      </c>
      <c r="J35" s="92">
        <f t="shared" si="13"/>
        <v>0</v>
      </c>
      <c r="K35" s="114">
        <v>0.0</v>
      </c>
      <c r="L35" s="4"/>
      <c r="M35" s="4"/>
      <c r="N35" s="4"/>
      <c r="O35" s="4"/>
      <c r="P35" s="4"/>
      <c r="Q35" s="4"/>
    </row>
    <row r="36" ht="22.5" customHeight="1">
      <c r="A36" s="97"/>
      <c r="B36" s="97"/>
      <c r="C36" s="97"/>
      <c r="D36" s="97"/>
      <c r="E36" s="97"/>
      <c r="F36" s="97"/>
      <c r="G36" s="97"/>
      <c r="H36" s="97" t="s">
        <v>395</v>
      </c>
      <c r="I36" s="98">
        <f t="shared" ref="I36:K36" si="14">SUM(I14:I25,I27:I35)</f>
        <v>188.4333333</v>
      </c>
      <c r="J36" s="98">
        <f t="shared" si="14"/>
        <v>5653</v>
      </c>
      <c r="K36" s="98">
        <f t="shared" si="14"/>
        <v>5833</v>
      </c>
      <c r="L36" s="4"/>
      <c r="M36" s="4"/>
      <c r="N36" s="4"/>
      <c r="O36" s="4"/>
      <c r="P36" s="4"/>
      <c r="Q36" s="4"/>
    </row>
    <row r="37" ht="22.5" customHeight="1">
      <c r="A37" s="122" t="s">
        <v>436</v>
      </c>
      <c r="B37" s="2"/>
      <c r="C37" s="2"/>
      <c r="D37" s="2"/>
      <c r="E37" s="2"/>
      <c r="F37" s="2"/>
      <c r="G37" s="2"/>
      <c r="H37" s="2"/>
      <c r="I37" s="2"/>
      <c r="J37" s="2"/>
      <c r="K37" s="3"/>
      <c r="L37" s="123"/>
      <c r="M37" s="123"/>
      <c r="N37" s="123"/>
      <c r="O37" s="123"/>
      <c r="P37" s="123"/>
      <c r="Q37" s="123"/>
      <c r="R37" s="123"/>
      <c r="S37" s="123"/>
      <c r="T37" s="123"/>
      <c r="U37" s="123"/>
      <c r="V37" s="123"/>
      <c r="W37" s="123"/>
      <c r="X37" s="123"/>
      <c r="Y37" s="123"/>
      <c r="Z37" s="123"/>
    </row>
    <row r="38" ht="22.5" customHeight="1">
      <c r="A38" s="124" t="s">
        <v>437</v>
      </c>
      <c r="B38" s="2"/>
      <c r="C38" s="2"/>
      <c r="D38" s="2"/>
      <c r="E38" s="2"/>
      <c r="F38" s="2"/>
      <c r="G38" s="2"/>
      <c r="H38" s="2"/>
      <c r="I38" s="2"/>
      <c r="J38" s="2"/>
      <c r="K38" s="3"/>
      <c r="L38" s="123"/>
      <c r="M38" s="123"/>
      <c r="N38" s="123"/>
      <c r="O38" s="123"/>
      <c r="P38" s="123"/>
      <c r="Q38" s="123"/>
      <c r="R38" s="123"/>
      <c r="S38" s="123"/>
      <c r="T38" s="123"/>
      <c r="U38" s="123"/>
      <c r="V38" s="123"/>
      <c r="W38" s="123"/>
      <c r="X38" s="123"/>
      <c r="Y38" s="123"/>
      <c r="Z38" s="123"/>
    </row>
    <row r="39" ht="35.25" customHeight="1">
      <c r="A39" s="125" t="s">
        <v>438</v>
      </c>
      <c r="B39" s="2"/>
      <c r="C39" s="2"/>
      <c r="D39" s="2"/>
      <c r="E39" s="2"/>
      <c r="F39" s="2"/>
      <c r="G39" s="2"/>
      <c r="H39" s="2"/>
      <c r="I39" s="2"/>
      <c r="J39" s="2"/>
      <c r="K39" s="3"/>
      <c r="L39" s="123"/>
      <c r="M39" s="123"/>
      <c r="N39" s="123"/>
      <c r="O39" s="123"/>
      <c r="P39" s="123"/>
      <c r="Q39" s="123"/>
      <c r="R39" s="123"/>
      <c r="S39" s="123"/>
      <c r="T39" s="123"/>
      <c r="U39" s="123"/>
      <c r="V39" s="123"/>
      <c r="W39" s="123"/>
      <c r="X39" s="123"/>
      <c r="Y39" s="123"/>
      <c r="Z39" s="123"/>
    </row>
    <row r="40" ht="22.5" customHeight="1">
      <c r="A40" s="89" t="s">
        <v>381</v>
      </c>
      <c r="B40" s="89" t="s">
        <v>24</v>
      </c>
      <c r="C40" s="89" t="s">
        <v>382</v>
      </c>
      <c r="D40" s="89" t="s">
        <v>383</v>
      </c>
      <c r="E40" s="89" t="s">
        <v>384</v>
      </c>
      <c r="F40" s="89" t="s">
        <v>25</v>
      </c>
      <c r="G40" s="89" t="s">
        <v>26</v>
      </c>
      <c r="H40" s="89" t="s">
        <v>385</v>
      </c>
      <c r="I40" s="89" t="s">
        <v>386</v>
      </c>
      <c r="J40" s="89" t="s">
        <v>387</v>
      </c>
      <c r="K40" s="89" t="s">
        <v>388</v>
      </c>
      <c r="L40" s="4"/>
      <c r="M40" s="4"/>
      <c r="N40" s="4"/>
      <c r="O40" s="4"/>
      <c r="P40" s="4"/>
      <c r="Q40" s="4"/>
      <c r="R40" s="4"/>
      <c r="S40" s="4"/>
      <c r="T40" s="4"/>
      <c r="U40" s="4"/>
      <c r="V40" s="4"/>
      <c r="W40" s="4"/>
      <c r="X40" s="4"/>
      <c r="Y40" s="4"/>
      <c r="Z40" s="4"/>
    </row>
    <row r="41" ht="18.75" customHeight="1">
      <c r="A41" s="94"/>
      <c r="B41" s="126" t="s">
        <v>36</v>
      </c>
      <c r="C41" s="108">
        <v>1.0</v>
      </c>
      <c r="D41" s="94" t="s">
        <v>393</v>
      </c>
      <c r="E41" s="39">
        <f>C41*$G$9</f>
        <v>15</v>
      </c>
      <c r="F41" s="44">
        <f>'Reference price sheet'!$B$14</f>
        <v>10</v>
      </c>
      <c r="G41" s="45">
        <f>'Reference price sheet'!$C$14</f>
        <v>1</v>
      </c>
      <c r="H41" s="92">
        <f t="shared" ref="H41:H48" si="15">F41/G41</f>
        <v>10</v>
      </c>
      <c r="I41" s="92">
        <f t="shared" ref="I41:I44" si="16">J41/$G$2</f>
        <v>5</v>
      </c>
      <c r="J41" s="92">
        <f t="shared" ref="J41:J44" si="17">H41*E41/$G$7</f>
        <v>150</v>
      </c>
      <c r="K41" s="127">
        <f t="shared" ref="K41:K44" si="18">(ROUNDUP(E41/G41, 0)*F41)</f>
        <v>150</v>
      </c>
      <c r="L41" s="4"/>
      <c r="M41" s="4"/>
      <c r="N41" s="4"/>
      <c r="O41" s="4"/>
      <c r="P41" s="4"/>
      <c r="Q41" s="4"/>
      <c r="R41" s="4"/>
      <c r="S41" s="4"/>
      <c r="T41" s="4"/>
      <c r="U41" s="4"/>
      <c r="V41" s="4"/>
      <c r="W41" s="4"/>
      <c r="X41" s="4"/>
      <c r="Y41" s="4"/>
      <c r="Z41" s="4"/>
    </row>
    <row r="42" ht="18.75" customHeight="1">
      <c r="A42" s="90" t="s">
        <v>439</v>
      </c>
      <c r="B42" s="94" t="s">
        <v>153</v>
      </c>
      <c r="C42" s="108">
        <v>1.0</v>
      </c>
      <c r="D42" s="94" t="s">
        <v>390</v>
      </c>
      <c r="E42" s="39">
        <f>$G$7*C42</f>
        <v>1</v>
      </c>
      <c r="F42" s="40">
        <f>'Reference price sheet'!$B$131</f>
        <v>1.5</v>
      </c>
      <c r="G42" s="41">
        <f>'Reference price sheet'!$C$131</f>
        <v>1</v>
      </c>
      <c r="H42" s="92">
        <f t="shared" si="15"/>
        <v>1.5</v>
      </c>
      <c r="I42" s="92">
        <f t="shared" si="16"/>
        <v>0.05</v>
      </c>
      <c r="J42" s="92">
        <f t="shared" si="17"/>
        <v>1.5</v>
      </c>
      <c r="K42" s="93">
        <f t="shared" si="18"/>
        <v>1.5</v>
      </c>
      <c r="L42" s="4"/>
      <c r="M42" s="4"/>
      <c r="N42" s="4"/>
      <c r="O42" s="4"/>
      <c r="P42" s="4"/>
      <c r="Q42" s="4"/>
    </row>
    <row r="43" ht="18.75" customHeight="1">
      <c r="A43" s="90"/>
      <c r="B43" s="128" t="s">
        <v>154</v>
      </c>
      <c r="C43" s="108">
        <v>1.0</v>
      </c>
      <c r="D43" s="94" t="s">
        <v>393</v>
      </c>
      <c r="E43" s="39">
        <f t="shared" ref="E43:E48" si="19">C43*$G$9</f>
        <v>15</v>
      </c>
      <c r="F43" s="40">
        <f>'Reference price sheet'!$B$132</f>
        <v>1.3</v>
      </c>
      <c r="G43" s="41">
        <f>'Reference price sheet'!$C$132</f>
        <v>1</v>
      </c>
      <c r="H43" s="92">
        <f t="shared" si="15"/>
        <v>1.3</v>
      </c>
      <c r="I43" s="92">
        <f t="shared" si="16"/>
        <v>0.65</v>
      </c>
      <c r="J43" s="92">
        <f t="shared" si="17"/>
        <v>19.5</v>
      </c>
      <c r="K43" s="93">
        <f t="shared" si="18"/>
        <v>19.5</v>
      </c>
      <c r="L43" s="4"/>
      <c r="M43" s="4"/>
      <c r="N43" s="4"/>
      <c r="O43" s="4"/>
      <c r="P43" s="4"/>
      <c r="Q43" s="4"/>
    </row>
    <row r="44" ht="18.75" customHeight="1">
      <c r="A44" s="90"/>
      <c r="B44" s="128" t="s">
        <v>440</v>
      </c>
      <c r="C44" s="108">
        <v>2.0</v>
      </c>
      <c r="D44" s="94" t="s">
        <v>393</v>
      </c>
      <c r="E44" s="39">
        <f t="shared" si="19"/>
        <v>30</v>
      </c>
      <c r="F44" s="40">
        <f>'Reference price sheet'!$B$13</f>
        <v>0.18</v>
      </c>
      <c r="G44" s="41">
        <f>'Reference price sheet'!$C$13</f>
        <v>1</v>
      </c>
      <c r="H44" s="92">
        <f t="shared" si="15"/>
        <v>0.18</v>
      </c>
      <c r="I44" s="92">
        <f t="shared" si="16"/>
        <v>0.18</v>
      </c>
      <c r="J44" s="92">
        <f t="shared" si="17"/>
        <v>5.4</v>
      </c>
      <c r="K44" s="93">
        <f t="shared" si="18"/>
        <v>5.4</v>
      </c>
      <c r="L44" s="4"/>
      <c r="M44" s="4"/>
      <c r="N44" s="4"/>
      <c r="O44" s="4"/>
      <c r="P44" s="4"/>
      <c r="Q44" s="4"/>
    </row>
    <row r="45" ht="18.75" customHeight="1">
      <c r="A45" s="115" t="s">
        <v>441</v>
      </c>
      <c r="B45" s="104" t="s">
        <v>153</v>
      </c>
      <c r="C45" s="108">
        <v>1.0</v>
      </c>
      <c r="D45" s="104" t="s">
        <v>393</v>
      </c>
      <c r="E45" s="103">
        <f t="shared" si="19"/>
        <v>15</v>
      </c>
      <c r="F45" s="105">
        <f>'Reference price sheet'!$B$131</f>
        <v>1.5</v>
      </c>
      <c r="G45" s="106">
        <f>'Reference price sheet'!$C$131</f>
        <v>1</v>
      </c>
      <c r="H45" s="107">
        <f t="shared" si="15"/>
        <v>1.5</v>
      </c>
      <c r="I45" s="107">
        <v>0.0</v>
      </c>
      <c r="J45" s="107">
        <v>0.0</v>
      </c>
      <c r="K45" s="107">
        <v>0.0</v>
      </c>
      <c r="L45" s="4"/>
      <c r="M45" s="4"/>
      <c r="N45" s="4"/>
      <c r="O45" s="4"/>
      <c r="P45" s="4"/>
      <c r="Q45" s="4"/>
    </row>
    <row r="46" ht="18.75" customHeight="1">
      <c r="A46" s="103"/>
      <c r="B46" s="129" t="s">
        <v>152</v>
      </c>
      <c r="C46" s="120">
        <v>1.0</v>
      </c>
      <c r="D46" s="104" t="s">
        <v>393</v>
      </c>
      <c r="E46" s="103">
        <f t="shared" si="19"/>
        <v>15</v>
      </c>
      <c r="F46" s="105">
        <f>'Reference price sheet'!$B$130</f>
        <v>4.15</v>
      </c>
      <c r="G46" s="106">
        <f>'Reference price sheet'!$C$130</f>
        <v>1</v>
      </c>
      <c r="H46" s="107">
        <f t="shared" si="15"/>
        <v>4.15</v>
      </c>
      <c r="I46" s="107">
        <v>0.0</v>
      </c>
      <c r="J46" s="107">
        <v>0.0</v>
      </c>
      <c r="K46" s="107">
        <v>0.0</v>
      </c>
      <c r="L46" s="4"/>
      <c r="M46" s="4"/>
      <c r="N46" s="4"/>
      <c r="O46" s="4"/>
      <c r="P46" s="4"/>
      <c r="Q46" s="4"/>
    </row>
    <row r="47" ht="18.75" customHeight="1">
      <c r="A47" s="103"/>
      <c r="B47" s="129" t="s">
        <v>442</v>
      </c>
      <c r="C47" s="120">
        <v>1.0</v>
      </c>
      <c r="D47" s="104" t="s">
        <v>393</v>
      </c>
      <c r="E47" s="103">
        <f t="shared" si="19"/>
        <v>15</v>
      </c>
      <c r="F47" s="105">
        <f>'Reference price sheet'!$B$63</f>
        <v>0.75</v>
      </c>
      <c r="G47" s="106">
        <f>'Reference price sheet'!$C$63</f>
        <v>1</v>
      </c>
      <c r="H47" s="107">
        <f t="shared" si="15"/>
        <v>0.75</v>
      </c>
      <c r="I47" s="107">
        <v>0.0</v>
      </c>
      <c r="J47" s="107">
        <v>0.0</v>
      </c>
      <c r="K47" s="107">
        <v>0.0</v>
      </c>
      <c r="L47" s="4"/>
      <c r="M47" s="4"/>
      <c r="N47" s="4"/>
      <c r="O47" s="4"/>
      <c r="P47" s="4"/>
      <c r="Q47" s="4"/>
    </row>
    <row r="48" ht="18.75" customHeight="1">
      <c r="A48" s="130" t="s">
        <v>443</v>
      </c>
      <c r="B48" s="131" t="s">
        <v>37</v>
      </c>
      <c r="C48" s="108">
        <v>1.0</v>
      </c>
      <c r="D48" s="104" t="s">
        <v>393</v>
      </c>
      <c r="E48" s="103">
        <f t="shared" si="19"/>
        <v>15</v>
      </c>
      <c r="F48" s="105">
        <f>'Reference price sheet'!$B$15</f>
        <v>13</v>
      </c>
      <c r="G48" s="106">
        <f>'Reference price sheet'!$C$15</f>
        <v>1</v>
      </c>
      <c r="H48" s="107">
        <f t="shared" si="15"/>
        <v>13</v>
      </c>
      <c r="I48" s="107">
        <v>0.0</v>
      </c>
      <c r="J48" s="107">
        <v>0.0</v>
      </c>
      <c r="K48" s="107">
        <v>0.0</v>
      </c>
      <c r="L48" s="4"/>
      <c r="M48" s="4"/>
      <c r="N48" s="4"/>
      <c r="O48" s="4"/>
      <c r="P48" s="4"/>
      <c r="Q48" s="4"/>
    </row>
    <row r="49" ht="18.75" customHeight="1">
      <c r="A49" s="132" t="s">
        <v>444</v>
      </c>
      <c r="B49" s="2"/>
      <c r="C49" s="2"/>
      <c r="D49" s="2"/>
      <c r="E49" s="2"/>
      <c r="F49" s="2"/>
      <c r="G49" s="2"/>
      <c r="H49" s="2"/>
      <c r="I49" s="2"/>
      <c r="J49" s="2"/>
      <c r="K49" s="3"/>
      <c r="L49" s="4"/>
      <c r="M49" s="4"/>
      <c r="N49" s="4"/>
      <c r="O49" s="4"/>
      <c r="P49" s="4"/>
      <c r="Q49" s="4"/>
    </row>
    <row r="50" ht="22.5" customHeight="1">
      <c r="A50" s="97"/>
      <c r="B50" s="97"/>
      <c r="C50" s="97"/>
      <c r="D50" s="97"/>
      <c r="E50" s="97"/>
      <c r="F50" s="97"/>
      <c r="G50" s="97"/>
      <c r="H50" s="97" t="s">
        <v>395</v>
      </c>
      <c r="I50" s="98">
        <f t="shared" ref="I50:K50" si="20">SUM(I41:I44)</f>
        <v>5.88</v>
      </c>
      <c r="J50" s="98">
        <f t="shared" si="20"/>
        <v>176.4</v>
      </c>
      <c r="K50" s="98">
        <f t="shared" si="20"/>
        <v>176.4</v>
      </c>
      <c r="L50" s="4"/>
      <c r="M50" s="4"/>
      <c r="N50" s="4"/>
      <c r="O50" s="4"/>
      <c r="P50" s="4"/>
      <c r="Q50" s="4"/>
    </row>
    <row r="51" ht="22.5" customHeight="1">
      <c r="A51" s="88" t="s">
        <v>445</v>
      </c>
      <c r="B51" s="2"/>
      <c r="C51" s="2"/>
      <c r="D51" s="2"/>
      <c r="E51" s="2"/>
      <c r="F51" s="2"/>
      <c r="G51" s="2"/>
      <c r="H51" s="2"/>
      <c r="I51" s="2"/>
      <c r="J51" s="2"/>
      <c r="K51" s="3"/>
      <c r="L51" s="133"/>
      <c r="M51" s="133"/>
      <c r="N51" s="133"/>
      <c r="O51" s="133"/>
      <c r="P51" s="133"/>
      <c r="Q51" s="133"/>
      <c r="R51" s="133"/>
      <c r="S51" s="133"/>
      <c r="T51" s="133"/>
      <c r="U51" s="133"/>
      <c r="V51" s="133"/>
      <c r="W51" s="133"/>
      <c r="X51" s="133"/>
      <c r="Y51" s="133"/>
      <c r="Z51" s="133"/>
    </row>
    <row r="52" ht="22.5" customHeight="1">
      <c r="A52" s="89" t="s">
        <v>381</v>
      </c>
      <c r="B52" s="89" t="s">
        <v>24</v>
      </c>
      <c r="C52" s="89" t="s">
        <v>382</v>
      </c>
      <c r="D52" s="89" t="s">
        <v>383</v>
      </c>
      <c r="E52" s="89" t="s">
        <v>384</v>
      </c>
      <c r="F52" s="89" t="s">
        <v>25</v>
      </c>
      <c r="G52" s="89" t="s">
        <v>26</v>
      </c>
      <c r="H52" s="89" t="s">
        <v>385</v>
      </c>
      <c r="I52" s="89" t="s">
        <v>386</v>
      </c>
      <c r="J52" s="89" t="s">
        <v>387</v>
      </c>
      <c r="K52" s="89" t="s">
        <v>388</v>
      </c>
      <c r="L52" s="4"/>
      <c r="M52" s="4"/>
      <c r="N52" s="4"/>
      <c r="O52" s="4"/>
      <c r="P52" s="4"/>
      <c r="Q52" s="4"/>
      <c r="R52" s="4"/>
      <c r="S52" s="4"/>
      <c r="T52" s="4"/>
      <c r="U52" s="4"/>
      <c r="V52" s="4"/>
      <c r="W52" s="4"/>
      <c r="X52" s="4"/>
      <c r="Y52" s="4"/>
      <c r="Z52" s="4"/>
    </row>
    <row r="53" ht="18.75" customHeight="1">
      <c r="A53" s="39"/>
      <c r="B53" s="39" t="s">
        <v>280</v>
      </c>
      <c r="C53" s="76">
        <v>3.0</v>
      </c>
      <c r="D53" s="39" t="s">
        <v>390</v>
      </c>
      <c r="E53" s="39">
        <f t="shared" ref="E53:E68" si="21">$G$7*C53</f>
        <v>3</v>
      </c>
      <c r="F53" s="40">
        <f>'Reference price sheet'!$B$258</f>
        <v>6</v>
      </c>
      <c r="G53" s="41">
        <f>'Reference price sheet'!$C$258</f>
        <v>1</v>
      </c>
      <c r="H53" s="92">
        <f t="shared" ref="H53:H68" si="22">F53/G53</f>
        <v>6</v>
      </c>
      <c r="I53" s="92">
        <f t="shared" ref="I53:I57" si="23">J53/$G$2</f>
        <v>0.6</v>
      </c>
      <c r="J53" s="92">
        <f t="shared" ref="J53:J57" si="24">H53*E53/$G$7</f>
        <v>18</v>
      </c>
      <c r="K53" s="93">
        <f t="shared" ref="K53:K57" si="25">(ROUNDUP(E53/G53, 0)*F53)</f>
        <v>18</v>
      </c>
      <c r="L53" s="4"/>
      <c r="M53" s="4"/>
      <c r="N53" s="4"/>
      <c r="O53" s="4"/>
      <c r="P53" s="4"/>
      <c r="Q53" s="4"/>
    </row>
    <row r="54" ht="18.75" customHeight="1">
      <c r="A54" s="39"/>
      <c r="B54" s="39" t="s">
        <v>251</v>
      </c>
      <c r="C54" s="76">
        <v>3.0</v>
      </c>
      <c r="D54" s="39" t="s">
        <v>390</v>
      </c>
      <c r="E54" s="39">
        <f t="shared" si="21"/>
        <v>3</v>
      </c>
      <c r="F54" s="40">
        <f>'Reference price sheet'!$B$229</f>
        <v>4</v>
      </c>
      <c r="G54" s="41">
        <f>'Reference price sheet'!$C$229</f>
        <v>1</v>
      </c>
      <c r="H54" s="92">
        <f t="shared" si="22"/>
        <v>4</v>
      </c>
      <c r="I54" s="92">
        <f t="shared" si="23"/>
        <v>0.4</v>
      </c>
      <c r="J54" s="92">
        <f t="shared" si="24"/>
        <v>12</v>
      </c>
      <c r="K54" s="93">
        <f t="shared" si="25"/>
        <v>12</v>
      </c>
      <c r="L54" s="4"/>
      <c r="M54" s="4"/>
      <c r="N54" s="4"/>
      <c r="O54" s="4"/>
      <c r="P54" s="4"/>
      <c r="Q54" s="4"/>
    </row>
    <row r="55" ht="18.75" customHeight="1">
      <c r="A55" s="39"/>
      <c r="B55" s="39" t="s">
        <v>90</v>
      </c>
      <c r="C55" s="76">
        <v>3.0</v>
      </c>
      <c r="D55" s="39" t="s">
        <v>390</v>
      </c>
      <c r="E55" s="39">
        <f t="shared" si="21"/>
        <v>3</v>
      </c>
      <c r="F55" s="40">
        <f>'Reference price sheet'!$B$68</f>
        <v>4</v>
      </c>
      <c r="G55" s="41">
        <f>'Reference price sheet'!$C$68</f>
        <v>1</v>
      </c>
      <c r="H55" s="92">
        <f t="shared" si="22"/>
        <v>4</v>
      </c>
      <c r="I55" s="92">
        <f t="shared" si="23"/>
        <v>0.4</v>
      </c>
      <c r="J55" s="92">
        <f t="shared" si="24"/>
        <v>12</v>
      </c>
      <c r="K55" s="93">
        <f t="shared" si="25"/>
        <v>12</v>
      </c>
      <c r="L55" s="4"/>
      <c r="M55" s="4"/>
      <c r="N55" s="4"/>
      <c r="O55" s="4"/>
      <c r="P55" s="4"/>
      <c r="Q55" s="4"/>
    </row>
    <row r="56" ht="18.75" customHeight="1">
      <c r="A56" s="39"/>
      <c r="B56" s="39" t="s">
        <v>91</v>
      </c>
      <c r="C56" s="76">
        <v>2.0</v>
      </c>
      <c r="D56" s="39" t="s">
        <v>390</v>
      </c>
      <c r="E56" s="39">
        <f t="shared" si="21"/>
        <v>2</v>
      </c>
      <c r="F56" s="40">
        <f>'Reference price sheet'!$B$69</f>
        <v>3.5</v>
      </c>
      <c r="G56" s="41">
        <f>'Reference price sheet'!$C$69</f>
        <v>10</v>
      </c>
      <c r="H56" s="92">
        <f t="shared" si="22"/>
        <v>0.35</v>
      </c>
      <c r="I56" s="92">
        <f t="shared" si="23"/>
        <v>0.02333333333</v>
      </c>
      <c r="J56" s="92">
        <f t="shared" si="24"/>
        <v>0.7</v>
      </c>
      <c r="K56" s="93">
        <f t="shared" si="25"/>
        <v>3.5</v>
      </c>
      <c r="L56" s="4"/>
      <c r="M56" s="4"/>
      <c r="N56" s="4"/>
      <c r="O56" s="4"/>
      <c r="P56" s="4"/>
      <c r="Q56" s="4"/>
    </row>
    <row r="57" ht="18.75" customHeight="1">
      <c r="A57" s="39"/>
      <c r="B57" s="39" t="s">
        <v>260</v>
      </c>
      <c r="C57" s="76">
        <v>3.0</v>
      </c>
      <c r="D57" s="39" t="s">
        <v>390</v>
      </c>
      <c r="E57" s="39">
        <f t="shared" si="21"/>
        <v>3</v>
      </c>
      <c r="F57" s="40">
        <f>'Reference price sheet'!$B$238</f>
        <v>3</v>
      </c>
      <c r="G57" s="41">
        <f>'Reference price sheet'!$C$238</f>
        <v>1</v>
      </c>
      <c r="H57" s="92">
        <f t="shared" si="22"/>
        <v>3</v>
      </c>
      <c r="I57" s="92">
        <f t="shared" si="23"/>
        <v>0.3</v>
      </c>
      <c r="J57" s="92">
        <f t="shared" si="24"/>
        <v>9</v>
      </c>
      <c r="K57" s="93">
        <f t="shared" si="25"/>
        <v>9</v>
      </c>
      <c r="L57" s="4"/>
      <c r="M57" s="4"/>
      <c r="N57" s="4"/>
      <c r="O57" s="4"/>
      <c r="P57" s="4"/>
      <c r="Q57" s="4"/>
    </row>
    <row r="58" ht="18.75" customHeight="1">
      <c r="A58" s="103"/>
      <c r="B58" s="115" t="s">
        <v>446</v>
      </c>
      <c r="C58" s="76">
        <v>3.0</v>
      </c>
      <c r="D58" s="103" t="s">
        <v>390</v>
      </c>
      <c r="E58" s="103">
        <f t="shared" si="21"/>
        <v>3</v>
      </c>
      <c r="F58" s="105">
        <f>'Reference price sheet'!$B$85</f>
        <v>3.5</v>
      </c>
      <c r="G58" s="106">
        <f>'Reference price sheet'!$C$85</f>
        <v>1</v>
      </c>
      <c r="H58" s="107">
        <f t="shared" si="22"/>
        <v>3.5</v>
      </c>
      <c r="I58" s="107">
        <v>0.0</v>
      </c>
      <c r="J58" s="107">
        <v>0.0</v>
      </c>
      <c r="K58" s="107">
        <v>0.0</v>
      </c>
      <c r="L58" s="4"/>
      <c r="M58" s="4"/>
      <c r="N58" s="4"/>
      <c r="O58" s="4"/>
      <c r="P58" s="4"/>
      <c r="Q58" s="4"/>
    </row>
    <row r="59" ht="18.75" customHeight="1">
      <c r="A59" s="39"/>
      <c r="B59" s="39" t="s">
        <v>42</v>
      </c>
      <c r="C59" s="76">
        <v>3.0</v>
      </c>
      <c r="D59" s="39" t="s">
        <v>390</v>
      </c>
      <c r="E59" s="39">
        <f t="shared" si="21"/>
        <v>3</v>
      </c>
      <c r="F59" s="40">
        <f>'Reference price sheet'!$B$20</f>
        <v>3.2</v>
      </c>
      <c r="G59" s="41">
        <f>'Reference price sheet'!$C$20</f>
        <v>1</v>
      </c>
      <c r="H59" s="92">
        <f t="shared" si="22"/>
        <v>3.2</v>
      </c>
      <c r="I59" s="92">
        <f>J59/$G$2</f>
        <v>0.32</v>
      </c>
      <c r="J59" s="92">
        <f>H59*E59/$G$7</f>
        <v>9.6</v>
      </c>
      <c r="K59" s="93">
        <f>(ROUNDUP(E59/G59, 0)*F59)</f>
        <v>9.6</v>
      </c>
      <c r="L59" s="4"/>
      <c r="M59" s="4"/>
      <c r="N59" s="4"/>
      <c r="O59" s="4"/>
      <c r="P59" s="4"/>
      <c r="Q59" s="4"/>
    </row>
    <row r="60" ht="18.75" customHeight="1">
      <c r="A60" s="103"/>
      <c r="B60" s="115" t="s">
        <v>447</v>
      </c>
      <c r="C60" s="76">
        <v>3.0</v>
      </c>
      <c r="D60" s="103" t="s">
        <v>390</v>
      </c>
      <c r="E60" s="103">
        <f t="shared" si="21"/>
        <v>3</v>
      </c>
      <c r="F60" s="105">
        <f>'Reference price sheet'!$B$264</f>
        <v>14</v>
      </c>
      <c r="G60" s="106">
        <f>'Reference price sheet'!$C$264</f>
        <v>1</v>
      </c>
      <c r="H60" s="107">
        <f t="shared" si="22"/>
        <v>14</v>
      </c>
      <c r="I60" s="107">
        <v>0.0</v>
      </c>
      <c r="J60" s="107">
        <v>0.0</v>
      </c>
      <c r="K60" s="107">
        <v>0.0</v>
      </c>
      <c r="L60" s="4"/>
      <c r="M60" s="4"/>
      <c r="N60" s="4"/>
      <c r="O60" s="4"/>
      <c r="P60" s="4"/>
      <c r="Q60" s="4"/>
    </row>
    <row r="61" ht="18.75" customHeight="1">
      <c r="A61" s="39"/>
      <c r="B61" s="39" t="s">
        <v>218</v>
      </c>
      <c r="C61" s="76">
        <v>1.0</v>
      </c>
      <c r="D61" s="39" t="s">
        <v>390</v>
      </c>
      <c r="E61" s="39">
        <f t="shared" si="21"/>
        <v>1</v>
      </c>
      <c r="F61" s="40">
        <f>'Reference price sheet'!$B$196</f>
        <v>2</v>
      </c>
      <c r="G61" s="41">
        <f>'Reference price sheet'!$C$196</f>
        <v>5</v>
      </c>
      <c r="H61" s="92">
        <f t="shared" si="22"/>
        <v>0.4</v>
      </c>
      <c r="I61" s="92">
        <f t="shared" ref="I61:I68" si="26">J61/$G$2</f>
        <v>0.01333333333</v>
      </c>
      <c r="J61" s="92">
        <f t="shared" ref="J61:J68" si="27">H61*E61/$G$7</f>
        <v>0.4</v>
      </c>
      <c r="K61" s="93">
        <f t="shared" ref="K61:K68" si="28">(ROUNDUP(E61/G61, 0)*F61)</f>
        <v>2</v>
      </c>
      <c r="L61" s="4"/>
      <c r="M61" s="4"/>
      <c r="N61" s="4"/>
      <c r="O61" s="4"/>
      <c r="P61" s="4"/>
      <c r="Q61" s="4"/>
    </row>
    <row r="62" ht="18.75" customHeight="1">
      <c r="A62" s="39"/>
      <c r="B62" s="39" t="s">
        <v>98</v>
      </c>
      <c r="C62" s="76">
        <v>3.0</v>
      </c>
      <c r="D62" s="39" t="s">
        <v>390</v>
      </c>
      <c r="E62" s="39">
        <f t="shared" si="21"/>
        <v>3</v>
      </c>
      <c r="F62" s="40">
        <f>'Reference price sheet'!$B$76</f>
        <v>2.5</v>
      </c>
      <c r="G62" s="41">
        <f>'Reference price sheet'!$C$76</f>
        <v>1</v>
      </c>
      <c r="H62" s="92">
        <f t="shared" si="22"/>
        <v>2.5</v>
      </c>
      <c r="I62" s="92">
        <f t="shared" si="26"/>
        <v>0.25</v>
      </c>
      <c r="J62" s="92">
        <f t="shared" si="27"/>
        <v>7.5</v>
      </c>
      <c r="K62" s="93">
        <f t="shared" si="28"/>
        <v>7.5</v>
      </c>
      <c r="L62" s="4"/>
      <c r="M62" s="4"/>
      <c r="N62" s="4"/>
      <c r="O62" s="4"/>
      <c r="P62" s="4"/>
      <c r="Q62" s="4"/>
    </row>
    <row r="63" ht="18.75" customHeight="1">
      <c r="A63" s="39"/>
      <c r="B63" s="39" t="s">
        <v>274</v>
      </c>
      <c r="C63" s="76">
        <v>3.0</v>
      </c>
      <c r="D63" s="39" t="s">
        <v>390</v>
      </c>
      <c r="E63" s="39">
        <f t="shared" si="21"/>
        <v>3</v>
      </c>
      <c r="F63" s="40">
        <f>'Reference price sheet'!$B$252</f>
        <v>4</v>
      </c>
      <c r="G63" s="41">
        <f>'Reference price sheet'!$C$252</f>
        <v>1</v>
      </c>
      <c r="H63" s="92">
        <f t="shared" si="22"/>
        <v>4</v>
      </c>
      <c r="I63" s="92">
        <f t="shared" si="26"/>
        <v>0.4</v>
      </c>
      <c r="J63" s="92">
        <f t="shared" si="27"/>
        <v>12</v>
      </c>
      <c r="K63" s="93">
        <f t="shared" si="28"/>
        <v>12</v>
      </c>
      <c r="L63" s="4"/>
      <c r="M63" s="4"/>
      <c r="N63" s="4"/>
      <c r="O63" s="4"/>
      <c r="P63" s="4"/>
      <c r="Q63" s="4"/>
    </row>
    <row r="64" ht="18.75" customHeight="1">
      <c r="A64" s="39"/>
      <c r="B64" s="39" t="s">
        <v>201</v>
      </c>
      <c r="C64" s="76">
        <v>3.0</v>
      </c>
      <c r="D64" s="39" t="s">
        <v>390</v>
      </c>
      <c r="E64" s="39">
        <f t="shared" si="21"/>
        <v>3</v>
      </c>
      <c r="F64" s="40">
        <f>'Reference price sheet'!$B$179</f>
        <v>4</v>
      </c>
      <c r="G64" s="41">
        <f>'Reference price sheet'!$C$179</f>
        <v>1</v>
      </c>
      <c r="H64" s="92">
        <f t="shared" si="22"/>
        <v>4</v>
      </c>
      <c r="I64" s="92">
        <f t="shared" si="26"/>
        <v>0.4</v>
      </c>
      <c r="J64" s="92">
        <f t="shared" si="27"/>
        <v>12</v>
      </c>
      <c r="K64" s="93">
        <f t="shared" si="28"/>
        <v>12</v>
      </c>
      <c r="L64" s="4"/>
      <c r="M64" s="4"/>
      <c r="N64" s="4"/>
      <c r="O64" s="4"/>
      <c r="P64" s="4"/>
      <c r="Q64" s="4"/>
    </row>
    <row r="65" ht="18.75" customHeight="1">
      <c r="A65" s="39"/>
      <c r="B65" s="39" t="s">
        <v>133</v>
      </c>
      <c r="C65" s="76">
        <v>3.0</v>
      </c>
      <c r="D65" s="39" t="s">
        <v>390</v>
      </c>
      <c r="E65" s="39">
        <f t="shared" si="21"/>
        <v>3</v>
      </c>
      <c r="F65" s="40">
        <f>'Reference price sheet'!$B$111</f>
        <v>9</v>
      </c>
      <c r="G65" s="41">
        <f>'Reference price sheet'!$C$111</f>
        <v>1</v>
      </c>
      <c r="H65" s="92">
        <f t="shared" si="22"/>
        <v>9</v>
      </c>
      <c r="I65" s="92">
        <f t="shared" si="26"/>
        <v>0.9</v>
      </c>
      <c r="J65" s="92">
        <f t="shared" si="27"/>
        <v>27</v>
      </c>
      <c r="K65" s="93">
        <f t="shared" si="28"/>
        <v>27</v>
      </c>
      <c r="L65" s="4"/>
      <c r="M65" s="4"/>
      <c r="N65" s="4"/>
      <c r="O65" s="4"/>
      <c r="P65" s="4"/>
      <c r="Q65" s="4"/>
    </row>
    <row r="66" ht="18.75" customHeight="1">
      <c r="A66" s="39"/>
      <c r="B66" s="39" t="s">
        <v>86</v>
      </c>
      <c r="C66" s="76">
        <v>3.0</v>
      </c>
      <c r="D66" s="39" t="s">
        <v>390</v>
      </c>
      <c r="E66" s="39">
        <f t="shared" si="21"/>
        <v>3</v>
      </c>
      <c r="F66" s="40">
        <f>'Reference price sheet'!$B$64</f>
        <v>15</v>
      </c>
      <c r="G66" s="41">
        <f>'Reference price sheet'!$C$64</f>
        <v>1</v>
      </c>
      <c r="H66" s="92">
        <f t="shared" si="22"/>
        <v>15</v>
      </c>
      <c r="I66" s="92">
        <f t="shared" si="26"/>
        <v>1.5</v>
      </c>
      <c r="J66" s="92">
        <f t="shared" si="27"/>
        <v>45</v>
      </c>
      <c r="K66" s="93">
        <f t="shared" si="28"/>
        <v>45</v>
      </c>
      <c r="L66" s="4"/>
      <c r="M66" s="4"/>
      <c r="N66" s="4"/>
      <c r="O66" s="4"/>
      <c r="P66" s="4"/>
      <c r="Q66" s="4"/>
    </row>
    <row r="67" ht="18.75" customHeight="1">
      <c r="A67" s="39"/>
      <c r="B67" s="39" t="s">
        <v>102</v>
      </c>
      <c r="C67" s="76">
        <v>3.0</v>
      </c>
      <c r="D67" s="39" t="s">
        <v>390</v>
      </c>
      <c r="E67" s="39">
        <f t="shared" si="21"/>
        <v>3</v>
      </c>
      <c r="F67" s="40">
        <f>'Reference price sheet'!$B$80</f>
        <v>0.7</v>
      </c>
      <c r="G67" s="41">
        <f>'Reference price sheet'!$C$80</f>
        <v>1</v>
      </c>
      <c r="H67" s="92">
        <f t="shared" si="22"/>
        <v>0.7</v>
      </c>
      <c r="I67" s="92">
        <f t="shared" si="26"/>
        <v>0.07</v>
      </c>
      <c r="J67" s="92">
        <f t="shared" si="27"/>
        <v>2.1</v>
      </c>
      <c r="K67" s="93">
        <f t="shared" si="28"/>
        <v>2.1</v>
      </c>
      <c r="L67" s="4"/>
      <c r="M67" s="4"/>
      <c r="N67" s="4"/>
      <c r="O67" s="4"/>
      <c r="P67" s="4"/>
      <c r="Q67" s="4"/>
    </row>
    <row r="68" ht="18.75" customHeight="1">
      <c r="A68" s="39"/>
      <c r="B68" s="39" t="s">
        <v>103</v>
      </c>
      <c r="C68" s="76">
        <v>3.0</v>
      </c>
      <c r="D68" s="39" t="s">
        <v>390</v>
      </c>
      <c r="E68" s="39">
        <f t="shared" si="21"/>
        <v>3</v>
      </c>
      <c r="F68" s="40">
        <f>'Reference price sheet'!$B$81</f>
        <v>0.9</v>
      </c>
      <c r="G68" s="41">
        <f>'Reference price sheet'!$C$81</f>
        <v>1</v>
      </c>
      <c r="H68" s="92">
        <f t="shared" si="22"/>
        <v>0.9</v>
      </c>
      <c r="I68" s="92">
        <f t="shared" si="26"/>
        <v>0.09</v>
      </c>
      <c r="J68" s="92">
        <f t="shared" si="27"/>
        <v>2.7</v>
      </c>
      <c r="K68" s="93">
        <f t="shared" si="28"/>
        <v>2.7</v>
      </c>
      <c r="L68" s="4"/>
      <c r="M68" s="4"/>
      <c r="N68" s="4"/>
      <c r="O68" s="4"/>
      <c r="P68" s="4"/>
      <c r="Q68" s="4"/>
    </row>
    <row r="69" ht="22.5" customHeight="1">
      <c r="A69" s="97"/>
      <c r="B69" s="97"/>
      <c r="C69" s="97"/>
      <c r="D69" s="97"/>
      <c r="E69" s="97"/>
      <c r="F69" s="97"/>
      <c r="G69" s="97"/>
      <c r="H69" s="97" t="s">
        <v>395</v>
      </c>
      <c r="I69" s="98">
        <f t="shared" ref="I69:K69" si="29">SUM(I53:I68)</f>
        <v>5.666666667</v>
      </c>
      <c r="J69" s="98">
        <f t="shared" si="29"/>
        <v>170</v>
      </c>
      <c r="K69" s="98">
        <f t="shared" si="29"/>
        <v>174.4</v>
      </c>
      <c r="L69" s="4"/>
      <c r="M69" s="4"/>
      <c r="N69" s="4"/>
      <c r="O69" s="4"/>
      <c r="P69" s="4"/>
      <c r="Q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L78" s="4"/>
      <c r="M78" s="4"/>
      <c r="N78" s="4"/>
      <c r="O78" s="4"/>
      <c r="P78" s="4"/>
      <c r="Q78" s="4"/>
    </row>
    <row r="79" ht="15.75" customHeight="1">
      <c r="L79" s="4"/>
      <c r="M79" s="4"/>
      <c r="N79" s="4"/>
      <c r="O79" s="4"/>
      <c r="P79" s="4"/>
      <c r="Q79" s="4"/>
    </row>
    <row r="80" ht="15.75" customHeight="1">
      <c r="L80" s="4"/>
      <c r="M80" s="4"/>
      <c r="N80" s="4"/>
      <c r="O80" s="4"/>
      <c r="P80" s="4"/>
      <c r="Q80" s="4"/>
    </row>
    <row r="81" ht="15.75" customHeight="1">
      <c r="L81" s="4"/>
      <c r="M81" s="4"/>
      <c r="N81" s="4"/>
      <c r="O81" s="4"/>
      <c r="P81" s="4"/>
      <c r="Q81" s="4"/>
    </row>
    <row r="82" ht="15.75" customHeight="1">
      <c r="L82" s="4"/>
      <c r="M82" s="4"/>
      <c r="N82" s="4"/>
      <c r="O82" s="4"/>
      <c r="P82" s="4"/>
      <c r="Q82" s="4"/>
    </row>
    <row r="83" ht="15.75" customHeight="1">
      <c r="L83" s="4"/>
      <c r="M83" s="4"/>
      <c r="N83" s="4"/>
      <c r="O83" s="4"/>
      <c r="P83" s="4"/>
      <c r="Q83" s="4"/>
    </row>
    <row r="84" ht="15.75" customHeight="1">
      <c r="L84" s="4"/>
      <c r="M84" s="4"/>
      <c r="N84" s="4"/>
      <c r="O84" s="4"/>
      <c r="P84" s="4"/>
      <c r="Q84" s="4"/>
    </row>
    <row r="85" ht="15.75" customHeight="1">
      <c r="L85" s="4"/>
      <c r="M85" s="4"/>
      <c r="N85" s="4"/>
      <c r="O85" s="4"/>
      <c r="P85" s="4"/>
      <c r="Q85" s="4"/>
    </row>
    <row r="86" ht="15.75" customHeight="1">
      <c r="L86" s="4"/>
      <c r="M86" s="4"/>
      <c r="N86" s="4"/>
      <c r="O86" s="4"/>
      <c r="P86" s="4"/>
      <c r="Q86" s="4"/>
    </row>
    <row r="87" ht="15.75" customHeight="1">
      <c r="L87" s="4"/>
      <c r="M87" s="4"/>
      <c r="N87" s="4"/>
      <c r="O87" s="4"/>
      <c r="P87" s="4"/>
      <c r="Q87" s="4"/>
    </row>
    <row r="88" ht="15.75" customHeight="1">
      <c r="L88" s="4"/>
      <c r="M88" s="4"/>
      <c r="N88" s="4"/>
      <c r="O88" s="4"/>
      <c r="P88" s="4"/>
      <c r="Q88" s="4"/>
    </row>
    <row r="89" ht="15.75" customHeight="1">
      <c r="L89" s="4"/>
      <c r="M89" s="4"/>
      <c r="N89" s="4"/>
      <c r="O89" s="4"/>
      <c r="P89" s="4"/>
      <c r="Q89" s="4"/>
    </row>
    <row r="90" ht="15.75" customHeight="1">
      <c r="L90" s="4"/>
      <c r="M90" s="4"/>
      <c r="N90" s="4"/>
      <c r="O90" s="4"/>
      <c r="P90" s="4"/>
      <c r="Q90" s="4"/>
    </row>
    <row r="91" ht="15.75" customHeight="1">
      <c r="L91" s="4"/>
      <c r="M91" s="4"/>
      <c r="N91" s="4"/>
      <c r="O91" s="4"/>
      <c r="P91" s="4"/>
      <c r="Q91" s="4"/>
    </row>
    <row r="92" ht="15.75" customHeight="1">
      <c r="L92" s="4"/>
      <c r="M92" s="4"/>
      <c r="N92" s="4"/>
      <c r="O92" s="4"/>
      <c r="P92" s="4"/>
      <c r="Q92" s="4"/>
    </row>
    <row r="93" ht="15.75" customHeight="1">
      <c r="L93" s="4"/>
      <c r="M93" s="4"/>
      <c r="N93" s="4"/>
      <c r="O93" s="4"/>
      <c r="P93" s="4"/>
      <c r="Q93" s="4"/>
    </row>
    <row r="94" ht="15.75" customHeight="1">
      <c r="L94" s="4"/>
      <c r="M94" s="4"/>
      <c r="N94" s="4"/>
      <c r="O94" s="4"/>
      <c r="P94" s="4"/>
      <c r="Q94" s="4"/>
    </row>
    <row r="95" ht="15.75" customHeight="1">
      <c r="L95" s="4"/>
      <c r="M95" s="4"/>
      <c r="N95" s="4"/>
      <c r="O95" s="4"/>
      <c r="P95" s="4"/>
      <c r="Q95" s="4"/>
    </row>
    <row r="96" ht="15.75" customHeight="1">
      <c r="L96" s="4"/>
      <c r="M96" s="4"/>
      <c r="N96" s="4"/>
      <c r="O96" s="4"/>
      <c r="P96" s="4"/>
      <c r="Q96" s="4"/>
    </row>
    <row r="97" ht="15.75" customHeight="1">
      <c r="L97" s="4"/>
      <c r="M97" s="4"/>
      <c r="N97" s="4"/>
      <c r="O97" s="4"/>
      <c r="P97" s="4"/>
      <c r="Q97" s="4"/>
    </row>
    <row r="98" ht="15.75" customHeight="1">
      <c r="L98" s="4"/>
      <c r="M98" s="4"/>
      <c r="N98" s="4"/>
      <c r="O98" s="4"/>
      <c r="P98" s="4"/>
      <c r="Q98" s="4"/>
    </row>
    <row r="99" ht="15.75" customHeight="1">
      <c r="L99" s="4"/>
      <c r="M99" s="4"/>
      <c r="N99" s="4"/>
      <c r="O99" s="4"/>
      <c r="P99" s="4"/>
      <c r="Q99" s="4"/>
    </row>
    <row r="100" ht="15.75" customHeight="1">
      <c r="L100" s="4"/>
      <c r="M100" s="4"/>
      <c r="N100" s="4"/>
      <c r="O100" s="4"/>
      <c r="P100" s="4"/>
      <c r="Q100" s="4"/>
    </row>
    <row r="101" ht="15.75" customHeight="1">
      <c r="L101" s="4"/>
      <c r="M101" s="4"/>
      <c r="N101" s="4"/>
      <c r="O101" s="4"/>
      <c r="P101" s="4"/>
      <c r="Q101" s="4"/>
    </row>
    <row r="102" ht="15.75" customHeight="1">
      <c r="L102" s="4"/>
      <c r="M102" s="4"/>
      <c r="N102" s="4"/>
      <c r="O102" s="4"/>
      <c r="P102" s="4"/>
      <c r="Q102" s="4"/>
    </row>
    <row r="103" ht="15.75" customHeight="1">
      <c r="L103" s="4"/>
      <c r="M103" s="4"/>
      <c r="N103" s="4"/>
      <c r="O103" s="4"/>
      <c r="P103" s="4"/>
      <c r="Q103" s="4"/>
    </row>
    <row r="104" ht="15.75" customHeight="1">
      <c r="L104" s="4"/>
      <c r="M104" s="4"/>
      <c r="N104" s="4"/>
      <c r="O104" s="4"/>
      <c r="P104" s="4"/>
      <c r="Q104" s="4"/>
    </row>
    <row r="105" ht="15.75" customHeight="1">
      <c r="L105" s="4"/>
      <c r="M105" s="4"/>
      <c r="N105" s="4"/>
      <c r="O105" s="4"/>
      <c r="P105" s="4"/>
      <c r="Q105" s="4"/>
    </row>
    <row r="106" ht="15.75" customHeight="1">
      <c r="L106" s="4"/>
      <c r="M106" s="4"/>
      <c r="N106" s="4"/>
      <c r="O106" s="4"/>
      <c r="P106" s="4"/>
      <c r="Q106" s="4"/>
    </row>
    <row r="107" ht="15.75" customHeight="1">
      <c r="L107" s="4"/>
      <c r="M107" s="4"/>
      <c r="N107" s="4"/>
      <c r="O107" s="4"/>
      <c r="P107" s="4"/>
      <c r="Q107" s="4"/>
    </row>
    <row r="108" ht="15.75" customHeight="1">
      <c r="L108" s="4"/>
      <c r="M108" s="4"/>
      <c r="N108" s="4"/>
      <c r="O108" s="4"/>
      <c r="P108" s="4"/>
      <c r="Q108" s="4"/>
    </row>
    <row r="109" ht="15.75" customHeight="1">
      <c r="L109" s="4"/>
      <c r="M109" s="4"/>
      <c r="N109" s="4"/>
      <c r="O109" s="4"/>
      <c r="P109" s="4"/>
      <c r="Q109" s="4"/>
    </row>
    <row r="110" ht="15.75" customHeight="1">
      <c r="L110" s="4"/>
      <c r="M110" s="4"/>
      <c r="N110" s="4"/>
      <c r="O110" s="4"/>
      <c r="P110" s="4"/>
      <c r="Q110" s="4"/>
    </row>
    <row r="111" ht="15.75" customHeight="1">
      <c r="L111" s="4"/>
      <c r="M111" s="4"/>
      <c r="N111" s="4"/>
      <c r="O111" s="4"/>
      <c r="P111" s="4"/>
      <c r="Q111" s="4"/>
    </row>
    <row r="112" ht="15.75" customHeight="1">
      <c r="L112" s="4"/>
      <c r="M112" s="4"/>
      <c r="N112" s="4"/>
      <c r="O112" s="4"/>
      <c r="P112" s="4"/>
      <c r="Q112" s="4"/>
    </row>
    <row r="113" ht="15.75" customHeight="1">
      <c r="L113" s="4"/>
      <c r="M113" s="4"/>
      <c r="N113" s="4"/>
      <c r="O113" s="4"/>
      <c r="P113" s="4"/>
      <c r="Q113" s="4"/>
    </row>
    <row r="114" ht="15.75" customHeight="1">
      <c r="L114" s="4"/>
      <c r="M114" s="4"/>
      <c r="N114" s="4"/>
      <c r="O114" s="4"/>
      <c r="P114" s="4"/>
      <c r="Q114" s="4"/>
    </row>
    <row r="115" ht="15.75" customHeight="1">
      <c r="L115" s="4"/>
      <c r="M115" s="4"/>
      <c r="N115" s="4"/>
      <c r="O115" s="4"/>
      <c r="P115" s="4"/>
      <c r="Q115" s="4"/>
    </row>
    <row r="116" ht="15.75" customHeight="1">
      <c r="L116" s="4"/>
      <c r="M116" s="4"/>
      <c r="N116" s="4"/>
      <c r="O116" s="4"/>
      <c r="P116" s="4"/>
      <c r="Q116" s="4"/>
    </row>
    <row r="117" ht="15.75" customHeight="1">
      <c r="L117" s="4"/>
      <c r="M117" s="4"/>
      <c r="N117" s="4"/>
      <c r="O117" s="4"/>
      <c r="P117" s="4"/>
      <c r="Q117" s="4"/>
    </row>
    <row r="118" ht="15.75" customHeight="1">
      <c r="L118" s="4"/>
      <c r="M118" s="4"/>
      <c r="N118" s="4"/>
      <c r="O118" s="4"/>
      <c r="P118" s="4"/>
      <c r="Q118" s="4"/>
    </row>
    <row r="119" ht="15.75" customHeight="1">
      <c r="L119" s="4"/>
      <c r="M119" s="4"/>
      <c r="N119" s="4"/>
      <c r="O119" s="4"/>
      <c r="P119" s="4"/>
      <c r="Q119" s="4"/>
    </row>
    <row r="120" ht="15.75" customHeight="1">
      <c r="L120" s="4"/>
      <c r="M120" s="4"/>
      <c r="N120" s="4"/>
      <c r="O120" s="4"/>
      <c r="P120" s="4"/>
      <c r="Q120" s="4"/>
    </row>
    <row r="121" ht="15.75" customHeight="1">
      <c r="L121" s="4"/>
      <c r="M121" s="4"/>
      <c r="N121" s="4"/>
      <c r="O121" s="4"/>
      <c r="P121" s="4"/>
      <c r="Q121" s="4"/>
    </row>
    <row r="122" ht="15.75" customHeight="1">
      <c r="L122" s="4"/>
      <c r="M122" s="4"/>
      <c r="N122" s="4"/>
      <c r="O122" s="4"/>
      <c r="P122" s="4"/>
      <c r="Q122" s="4"/>
    </row>
    <row r="123" ht="15.75" customHeight="1">
      <c r="L123" s="4"/>
      <c r="M123" s="4"/>
      <c r="N123" s="4"/>
      <c r="O123" s="4"/>
      <c r="P123" s="4"/>
      <c r="Q123" s="4"/>
    </row>
    <row r="124" ht="15.75" customHeight="1">
      <c r="L124" s="4"/>
      <c r="M124" s="4"/>
      <c r="N124" s="4"/>
      <c r="O124" s="4"/>
      <c r="P124" s="4"/>
      <c r="Q124" s="4"/>
    </row>
    <row r="125" ht="15.75" customHeight="1">
      <c r="L125" s="4"/>
      <c r="M125" s="4"/>
      <c r="N125" s="4"/>
      <c r="O125" s="4"/>
      <c r="P125" s="4"/>
      <c r="Q125" s="4"/>
    </row>
    <row r="126" ht="15.75" customHeight="1">
      <c r="L126" s="4"/>
      <c r="M126" s="4"/>
      <c r="N126" s="4"/>
      <c r="O126" s="4"/>
      <c r="P126" s="4"/>
      <c r="Q126" s="4"/>
    </row>
    <row r="127" ht="15.75" customHeight="1">
      <c r="L127" s="4"/>
      <c r="M127" s="4"/>
      <c r="N127" s="4"/>
      <c r="O127" s="4"/>
      <c r="P127" s="4"/>
      <c r="Q127" s="4"/>
    </row>
    <row r="128" ht="15.75" customHeight="1">
      <c r="L128" s="4"/>
      <c r="M128" s="4"/>
      <c r="N128" s="4"/>
      <c r="O128" s="4"/>
      <c r="P128" s="4"/>
      <c r="Q128" s="4"/>
    </row>
    <row r="129" ht="15.75" customHeight="1">
      <c r="L129" s="4"/>
      <c r="M129" s="4"/>
      <c r="N129" s="4"/>
      <c r="O129" s="4"/>
      <c r="P129" s="4"/>
      <c r="Q129" s="4"/>
    </row>
    <row r="130" ht="15.75" customHeight="1">
      <c r="L130" s="4"/>
      <c r="M130" s="4"/>
      <c r="N130" s="4"/>
      <c r="O130" s="4"/>
      <c r="P130" s="4"/>
      <c r="Q130" s="4"/>
    </row>
    <row r="131" ht="15.75" customHeight="1">
      <c r="L131" s="4"/>
      <c r="M131" s="4"/>
      <c r="N131" s="4"/>
      <c r="O131" s="4"/>
      <c r="P131" s="4"/>
      <c r="Q131" s="4"/>
    </row>
    <row r="132" ht="15.75" customHeight="1">
      <c r="L132" s="4"/>
      <c r="M132" s="4"/>
      <c r="N132" s="4"/>
      <c r="O132" s="4"/>
      <c r="P132" s="4"/>
      <c r="Q132" s="4"/>
    </row>
    <row r="133" ht="15.75" customHeight="1">
      <c r="L133" s="4"/>
      <c r="M133" s="4"/>
      <c r="N133" s="4"/>
      <c r="O133" s="4"/>
      <c r="P133" s="4"/>
      <c r="Q133" s="4"/>
    </row>
    <row r="134" ht="15.75" customHeight="1">
      <c r="L134" s="4"/>
      <c r="M134" s="4"/>
      <c r="N134" s="4"/>
      <c r="O134" s="4"/>
      <c r="P134" s="4"/>
      <c r="Q134" s="4"/>
    </row>
    <row r="135" ht="15.75" customHeight="1">
      <c r="L135" s="4"/>
      <c r="M135" s="4"/>
      <c r="N135" s="4"/>
      <c r="O135" s="4"/>
      <c r="P135" s="4"/>
      <c r="Q135" s="4"/>
    </row>
    <row r="136" ht="15.75" customHeight="1">
      <c r="L136" s="4"/>
      <c r="M136" s="4"/>
      <c r="N136" s="4"/>
      <c r="O136" s="4"/>
      <c r="P136" s="4"/>
      <c r="Q136" s="4"/>
    </row>
    <row r="137" ht="15.75" customHeight="1">
      <c r="L137" s="4"/>
      <c r="M137" s="4"/>
      <c r="N137" s="4"/>
      <c r="O137" s="4"/>
      <c r="P137" s="4"/>
      <c r="Q137" s="4"/>
    </row>
    <row r="138" ht="15.75" customHeight="1">
      <c r="L138" s="4"/>
      <c r="M138" s="4"/>
      <c r="N138" s="4"/>
      <c r="O138" s="4"/>
      <c r="P138" s="4"/>
      <c r="Q138" s="4"/>
    </row>
    <row r="139" ht="15.75" customHeight="1">
      <c r="L139" s="4"/>
      <c r="M139" s="4"/>
      <c r="N139" s="4"/>
      <c r="O139" s="4"/>
      <c r="P139" s="4"/>
      <c r="Q139" s="4"/>
    </row>
    <row r="140" ht="15.75" customHeight="1">
      <c r="L140" s="4"/>
      <c r="M140" s="4"/>
      <c r="N140" s="4"/>
      <c r="O140" s="4"/>
      <c r="P140" s="4"/>
      <c r="Q140" s="4"/>
    </row>
    <row r="141" ht="15.75" customHeight="1">
      <c r="L141" s="4"/>
      <c r="M141" s="4"/>
      <c r="N141" s="4"/>
      <c r="O141" s="4"/>
      <c r="P141" s="4"/>
      <c r="Q141" s="4"/>
    </row>
    <row r="142" ht="15.75" customHeight="1">
      <c r="L142" s="4"/>
      <c r="M142" s="4"/>
      <c r="N142" s="4"/>
      <c r="O142" s="4"/>
      <c r="P142" s="4"/>
      <c r="Q142" s="4"/>
    </row>
    <row r="143" ht="15.75" customHeight="1">
      <c r="L143" s="4"/>
      <c r="M143" s="4"/>
      <c r="N143" s="4"/>
      <c r="O143" s="4"/>
      <c r="P143" s="4"/>
      <c r="Q143" s="4"/>
    </row>
    <row r="144" ht="15.75" customHeight="1">
      <c r="L144" s="4"/>
      <c r="M144" s="4"/>
      <c r="N144" s="4"/>
      <c r="O144" s="4"/>
      <c r="P144" s="4"/>
      <c r="Q144" s="4"/>
    </row>
    <row r="145" ht="15.75" customHeight="1">
      <c r="L145" s="4"/>
      <c r="M145" s="4"/>
      <c r="N145" s="4"/>
      <c r="O145" s="4"/>
      <c r="P145" s="4"/>
      <c r="Q145" s="4"/>
    </row>
    <row r="146" ht="15.75" customHeight="1">
      <c r="L146" s="4"/>
      <c r="M146" s="4"/>
      <c r="N146" s="4"/>
      <c r="O146" s="4"/>
      <c r="P146" s="4"/>
      <c r="Q146" s="4"/>
    </row>
    <row r="147" ht="15.75" customHeight="1">
      <c r="L147" s="4"/>
      <c r="M147" s="4"/>
      <c r="N147" s="4"/>
      <c r="O147" s="4"/>
      <c r="P147" s="4"/>
      <c r="Q147" s="4"/>
    </row>
    <row r="148" ht="15.75" customHeight="1">
      <c r="L148" s="4"/>
      <c r="M148" s="4"/>
      <c r="N148" s="4"/>
      <c r="O148" s="4"/>
      <c r="P148" s="4"/>
      <c r="Q148" s="4"/>
    </row>
    <row r="149" ht="15.75" customHeight="1">
      <c r="L149" s="4"/>
      <c r="M149" s="4"/>
      <c r="N149" s="4"/>
      <c r="O149" s="4"/>
      <c r="P149" s="4"/>
      <c r="Q149" s="4"/>
    </row>
    <row r="150" ht="15.75" customHeight="1">
      <c r="L150" s="4"/>
      <c r="M150" s="4"/>
      <c r="N150" s="4"/>
      <c r="O150" s="4"/>
      <c r="P150" s="4"/>
      <c r="Q150" s="4"/>
    </row>
    <row r="151" ht="15.75" customHeight="1">
      <c r="L151" s="4"/>
      <c r="M151" s="4"/>
      <c r="N151" s="4"/>
      <c r="O151" s="4"/>
      <c r="P151" s="4"/>
      <c r="Q151" s="4"/>
    </row>
    <row r="152" ht="15.75" customHeight="1">
      <c r="L152" s="4"/>
      <c r="M152" s="4"/>
      <c r="N152" s="4"/>
      <c r="O152" s="4"/>
      <c r="P152" s="4"/>
      <c r="Q152" s="4"/>
    </row>
    <row r="153" ht="15.75" customHeight="1">
      <c r="L153" s="4"/>
      <c r="M153" s="4"/>
      <c r="N153" s="4"/>
      <c r="O153" s="4"/>
      <c r="P153" s="4"/>
      <c r="Q153" s="4"/>
    </row>
    <row r="154" ht="15.75" customHeight="1">
      <c r="L154" s="4"/>
      <c r="M154" s="4"/>
      <c r="N154" s="4"/>
      <c r="O154" s="4"/>
      <c r="P154" s="4"/>
      <c r="Q154" s="4"/>
    </row>
    <row r="155" ht="15.75" customHeight="1">
      <c r="L155" s="4"/>
      <c r="M155" s="4"/>
      <c r="N155" s="4"/>
      <c r="O155" s="4"/>
      <c r="P155" s="4"/>
      <c r="Q155" s="4"/>
    </row>
    <row r="156" ht="15.75" customHeight="1">
      <c r="L156" s="4"/>
      <c r="M156" s="4"/>
      <c r="N156" s="4"/>
      <c r="O156" s="4"/>
      <c r="P156" s="4"/>
      <c r="Q156" s="4"/>
    </row>
    <row r="157" ht="15.75" customHeight="1">
      <c r="L157" s="4"/>
      <c r="M157" s="4"/>
      <c r="N157" s="4"/>
      <c r="O157" s="4"/>
      <c r="P157" s="4"/>
      <c r="Q157" s="4"/>
    </row>
    <row r="158" ht="15.75" customHeight="1">
      <c r="L158" s="4"/>
      <c r="M158" s="4"/>
      <c r="N158" s="4"/>
      <c r="O158" s="4"/>
      <c r="P158" s="4"/>
      <c r="Q158" s="4"/>
    </row>
    <row r="159" ht="15.75" customHeight="1">
      <c r="L159" s="4"/>
      <c r="M159" s="4"/>
      <c r="N159" s="4"/>
      <c r="O159" s="4"/>
      <c r="P159" s="4"/>
      <c r="Q159" s="4"/>
    </row>
    <row r="160" ht="15.75" customHeight="1">
      <c r="L160" s="4"/>
      <c r="M160" s="4"/>
      <c r="N160" s="4"/>
      <c r="O160" s="4"/>
      <c r="P160" s="4"/>
      <c r="Q160" s="4"/>
    </row>
    <row r="161" ht="15.75" customHeight="1">
      <c r="L161" s="4"/>
      <c r="M161" s="4"/>
      <c r="N161" s="4"/>
      <c r="O161" s="4"/>
      <c r="P161" s="4"/>
      <c r="Q161" s="4"/>
    </row>
    <row r="162" ht="15.75" customHeight="1">
      <c r="L162" s="4"/>
      <c r="M162" s="4"/>
      <c r="N162" s="4"/>
      <c r="O162" s="4"/>
      <c r="P162" s="4"/>
      <c r="Q162" s="4"/>
    </row>
    <row r="163" ht="15.75" customHeight="1">
      <c r="L163" s="4"/>
      <c r="M163" s="4"/>
      <c r="N163" s="4"/>
      <c r="O163" s="4"/>
      <c r="P163" s="4"/>
      <c r="Q163" s="4"/>
    </row>
    <row r="164" ht="15.75" customHeight="1">
      <c r="L164" s="4"/>
      <c r="M164" s="4"/>
      <c r="N164" s="4"/>
      <c r="O164" s="4"/>
      <c r="P164" s="4"/>
      <c r="Q164" s="4"/>
    </row>
    <row r="165" ht="15.75" customHeight="1">
      <c r="L165" s="4"/>
      <c r="M165" s="4"/>
      <c r="N165" s="4"/>
      <c r="O165" s="4"/>
      <c r="P165" s="4"/>
      <c r="Q165" s="4"/>
    </row>
    <row r="166" ht="15.75" customHeight="1">
      <c r="L166" s="4"/>
      <c r="M166" s="4"/>
      <c r="N166" s="4"/>
      <c r="O166" s="4"/>
      <c r="P166" s="4"/>
      <c r="Q166" s="4"/>
    </row>
    <row r="167" ht="15.75" customHeight="1">
      <c r="L167" s="4"/>
      <c r="M167" s="4"/>
      <c r="N167" s="4"/>
      <c r="O167" s="4"/>
      <c r="P167" s="4"/>
      <c r="Q167" s="4"/>
    </row>
    <row r="168" ht="15.75" customHeight="1">
      <c r="L168" s="4"/>
      <c r="M168" s="4"/>
      <c r="N168" s="4"/>
      <c r="O168" s="4"/>
      <c r="P168" s="4"/>
      <c r="Q168" s="4"/>
    </row>
    <row r="169" ht="15.75" customHeight="1">
      <c r="L169" s="4"/>
      <c r="M169" s="4"/>
      <c r="N169" s="4"/>
      <c r="O169" s="4"/>
      <c r="P169" s="4"/>
      <c r="Q169" s="4"/>
    </row>
    <row r="170" ht="15.75" customHeight="1">
      <c r="L170" s="4"/>
      <c r="M170" s="4"/>
      <c r="N170" s="4"/>
      <c r="O170" s="4"/>
      <c r="P170" s="4"/>
      <c r="Q170" s="4"/>
    </row>
    <row r="171" ht="15.75" customHeight="1">
      <c r="L171" s="4"/>
      <c r="M171" s="4"/>
      <c r="N171" s="4"/>
      <c r="O171" s="4"/>
      <c r="P171" s="4"/>
      <c r="Q171" s="4"/>
    </row>
    <row r="172" ht="15.75" customHeight="1">
      <c r="L172" s="4"/>
      <c r="M172" s="4"/>
      <c r="N172" s="4"/>
      <c r="O172" s="4"/>
      <c r="P172" s="4"/>
      <c r="Q172" s="4"/>
    </row>
    <row r="173" ht="15.75" customHeight="1">
      <c r="L173" s="4"/>
      <c r="M173" s="4"/>
      <c r="N173" s="4"/>
      <c r="O173" s="4"/>
      <c r="P173" s="4"/>
      <c r="Q173" s="4"/>
    </row>
    <row r="174" ht="15.75" customHeight="1">
      <c r="L174" s="4"/>
      <c r="M174" s="4"/>
      <c r="N174" s="4"/>
      <c r="O174" s="4"/>
      <c r="P174" s="4"/>
      <c r="Q174" s="4"/>
    </row>
    <row r="175" ht="15.75" customHeight="1">
      <c r="L175" s="4"/>
      <c r="M175" s="4"/>
      <c r="N175" s="4"/>
      <c r="O175" s="4"/>
      <c r="P175" s="4"/>
      <c r="Q175" s="4"/>
    </row>
    <row r="176" ht="15.75" customHeight="1">
      <c r="L176" s="4"/>
      <c r="M176" s="4"/>
      <c r="N176" s="4"/>
      <c r="O176" s="4"/>
      <c r="P176" s="4"/>
      <c r="Q176" s="4"/>
    </row>
    <row r="177" ht="15.75" customHeight="1">
      <c r="L177" s="4"/>
      <c r="M177" s="4"/>
      <c r="N177" s="4"/>
      <c r="O177" s="4"/>
      <c r="P177" s="4"/>
      <c r="Q177" s="4"/>
    </row>
    <row r="178" ht="15.75" customHeight="1">
      <c r="L178" s="4"/>
      <c r="M178" s="4"/>
      <c r="N178" s="4"/>
      <c r="O178" s="4"/>
      <c r="P178" s="4"/>
      <c r="Q178" s="4"/>
    </row>
    <row r="179" ht="15.75" customHeight="1">
      <c r="L179" s="4"/>
      <c r="M179" s="4"/>
      <c r="N179" s="4"/>
      <c r="O179" s="4"/>
      <c r="P179" s="4"/>
      <c r="Q179" s="4"/>
    </row>
    <row r="180" ht="15.75" customHeight="1">
      <c r="L180" s="4"/>
      <c r="M180" s="4"/>
      <c r="N180" s="4"/>
      <c r="O180" s="4"/>
      <c r="P180" s="4"/>
      <c r="Q180" s="4"/>
    </row>
    <row r="181" ht="15.75" customHeight="1">
      <c r="L181" s="4"/>
      <c r="M181" s="4"/>
      <c r="N181" s="4"/>
      <c r="O181" s="4"/>
      <c r="P181" s="4"/>
      <c r="Q181" s="4"/>
    </row>
    <row r="182" ht="15.75" customHeight="1">
      <c r="L182" s="4"/>
      <c r="M182" s="4"/>
      <c r="N182" s="4"/>
      <c r="O182" s="4"/>
      <c r="P182" s="4"/>
      <c r="Q182" s="4"/>
    </row>
    <row r="183" ht="15.75" customHeight="1">
      <c r="L183" s="4"/>
      <c r="M183" s="4"/>
      <c r="N183" s="4"/>
      <c r="O183" s="4"/>
      <c r="P183" s="4"/>
      <c r="Q183" s="4"/>
    </row>
    <row r="184" ht="15.75" customHeight="1">
      <c r="L184" s="4"/>
      <c r="M184" s="4"/>
      <c r="N184" s="4"/>
      <c r="O184" s="4"/>
      <c r="P184" s="4"/>
      <c r="Q184" s="4"/>
    </row>
    <row r="185" ht="15.75" customHeight="1">
      <c r="L185" s="4"/>
      <c r="M185" s="4"/>
      <c r="N185" s="4"/>
      <c r="O185" s="4"/>
      <c r="P185" s="4"/>
      <c r="Q185" s="4"/>
    </row>
    <row r="186" ht="15.75" customHeight="1">
      <c r="L186" s="4"/>
      <c r="M186" s="4"/>
      <c r="N186" s="4"/>
      <c r="O186" s="4"/>
      <c r="P186" s="4"/>
      <c r="Q186" s="4"/>
    </row>
    <row r="187" ht="15.75" customHeight="1">
      <c r="L187" s="4"/>
      <c r="M187" s="4"/>
      <c r="N187" s="4"/>
      <c r="O187" s="4"/>
      <c r="P187" s="4"/>
      <c r="Q187" s="4"/>
    </row>
    <row r="188" ht="15.75" customHeight="1">
      <c r="L188" s="4"/>
      <c r="M188" s="4"/>
      <c r="N188" s="4"/>
      <c r="O188" s="4"/>
      <c r="P188" s="4"/>
      <c r="Q188" s="4"/>
    </row>
    <row r="189" ht="15.75" customHeight="1">
      <c r="L189" s="4"/>
      <c r="M189" s="4"/>
      <c r="N189" s="4"/>
      <c r="O189" s="4"/>
      <c r="P189" s="4"/>
      <c r="Q189" s="4"/>
    </row>
    <row r="190" ht="15.75" customHeight="1">
      <c r="L190" s="4"/>
      <c r="M190" s="4"/>
      <c r="N190" s="4"/>
      <c r="O190" s="4"/>
      <c r="P190" s="4"/>
      <c r="Q190" s="4"/>
    </row>
    <row r="191" ht="15.75" customHeight="1">
      <c r="L191" s="4"/>
      <c r="M191" s="4"/>
      <c r="N191" s="4"/>
      <c r="O191" s="4"/>
      <c r="P191" s="4"/>
      <c r="Q191" s="4"/>
    </row>
    <row r="192" ht="15.75" customHeight="1">
      <c r="L192" s="4"/>
      <c r="M192" s="4"/>
      <c r="N192" s="4"/>
      <c r="O192" s="4"/>
      <c r="P192" s="4"/>
      <c r="Q192" s="4"/>
    </row>
    <row r="193" ht="15.75" customHeight="1">
      <c r="L193" s="4"/>
      <c r="M193" s="4"/>
      <c r="N193" s="4"/>
      <c r="O193" s="4"/>
      <c r="P193" s="4"/>
      <c r="Q193" s="4"/>
    </row>
    <row r="194" ht="15.75" customHeight="1">
      <c r="L194" s="4"/>
      <c r="M194" s="4"/>
      <c r="N194" s="4"/>
      <c r="O194" s="4"/>
      <c r="P194" s="4"/>
      <c r="Q194" s="4"/>
    </row>
    <row r="195" ht="15.75" customHeight="1">
      <c r="L195" s="4"/>
      <c r="M195" s="4"/>
      <c r="N195" s="4"/>
      <c r="O195" s="4"/>
      <c r="P195" s="4"/>
      <c r="Q195" s="4"/>
    </row>
    <row r="196" ht="15.75" customHeight="1">
      <c r="L196" s="4"/>
      <c r="M196" s="4"/>
      <c r="N196" s="4"/>
      <c r="O196" s="4"/>
      <c r="P196" s="4"/>
      <c r="Q196" s="4"/>
    </row>
    <row r="197" ht="15.75" customHeight="1">
      <c r="L197" s="4"/>
      <c r="M197" s="4"/>
      <c r="N197" s="4"/>
      <c r="O197" s="4"/>
      <c r="P197" s="4"/>
      <c r="Q197" s="4"/>
    </row>
    <row r="198" ht="15.75" customHeight="1">
      <c r="L198" s="4"/>
      <c r="M198" s="4"/>
      <c r="N198" s="4"/>
      <c r="O198" s="4"/>
      <c r="P198" s="4"/>
      <c r="Q198" s="4"/>
    </row>
    <row r="199" ht="15.75" customHeight="1">
      <c r="L199" s="4"/>
      <c r="M199" s="4"/>
      <c r="N199" s="4"/>
      <c r="O199" s="4"/>
      <c r="P199" s="4"/>
      <c r="Q199" s="4"/>
    </row>
    <row r="200" ht="15.75" customHeight="1">
      <c r="L200" s="4"/>
      <c r="M200" s="4"/>
      <c r="N200" s="4"/>
      <c r="O200" s="4"/>
      <c r="P200" s="4"/>
      <c r="Q200" s="4"/>
    </row>
    <row r="201" ht="15.75" customHeight="1">
      <c r="L201" s="4"/>
      <c r="M201" s="4"/>
      <c r="N201" s="4"/>
      <c r="O201" s="4"/>
      <c r="P201" s="4"/>
      <c r="Q201" s="4"/>
    </row>
    <row r="202" ht="15.75" customHeight="1">
      <c r="L202" s="4"/>
      <c r="M202" s="4"/>
      <c r="N202" s="4"/>
      <c r="O202" s="4"/>
      <c r="P202" s="4"/>
      <c r="Q202" s="4"/>
    </row>
    <row r="203" ht="15.75" customHeight="1">
      <c r="L203" s="4"/>
      <c r="M203" s="4"/>
      <c r="N203" s="4"/>
      <c r="O203" s="4"/>
      <c r="P203" s="4"/>
      <c r="Q203" s="4"/>
    </row>
    <row r="204" ht="15.75" customHeight="1">
      <c r="L204" s="4"/>
      <c r="M204" s="4"/>
      <c r="N204" s="4"/>
      <c r="O204" s="4"/>
      <c r="P204" s="4"/>
      <c r="Q204" s="4"/>
    </row>
    <row r="205" ht="15.75" customHeight="1">
      <c r="L205" s="4"/>
      <c r="M205" s="4"/>
      <c r="N205" s="4"/>
      <c r="O205" s="4"/>
      <c r="P205" s="4"/>
      <c r="Q205" s="4"/>
    </row>
    <row r="206" ht="15.75" customHeight="1">
      <c r="L206" s="4"/>
      <c r="M206" s="4"/>
      <c r="N206" s="4"/>
      <c r="O206" s="4"/>
      <c r="P206" s="4"/>
      <c r="Q206" s="4"/>
    </row>
    <row r="207" ht="15.75" customHeight="1">
      <c r="L207" s="4"/>
      <c r="M207" s="4"/>
      <c r="N207" s="4"/>
      <c r="O207" s="4"/>
      <c r="P207" s="4"/>
      <c r="Q207" s="4"/>
    </row>
    <row r="208" ht="15.75" customHeight="1">
      <c r="L208" s="4"/>
      <c r="M208" s="4"/>
      <c r="N208" s="4"/>
      <c r="O208" s="4"/>
      <c r="P208" s="4"/>
      <c r="Q208" s="4"/>
    </row>
    <row r="209" ht="15.75" customHeight="1">
      <c r="L209" s="4"/>
      <c r="M209" s="4"/>
      <c r="N209" s="4"/>
      <c r="O209" s="4"/>
      <c r="P209" s="4"/>
      <c r="Q209" s="4"/>
    </row>
    <row r="210" ht="15.75" customHeight="1">
      <c r="L210" s="4"/>
      <c r="M210" s="4"/>
      <c r="N210" s="4"/>
      <c r="O210" s="4"/>
      <c r="P210" s="4"/>
      <c r="Q210" s="4"/>
    </row>
    <row r="211" ht="15.75" customHeight="1">
      <c r="L211" s="4"/>
      <c r="M211" s="4"/>
      <c r="N211" s="4"/>
      <c r="O211" s="4"/>
      <c r="P211" s="4"/>
      <c r="Q211" s="4"/>
    </row>
    <row r="212" ht="15.75" customHeight="1">
      <c r="L212" s="4"/>
      <c r="M212" s="4"/>
      <c r="N212" s="4"/>
      <c r="O212" s="4"/>
      <c r="P212" s="4"/>
      <c r="Q212" s="4"/>
    </row>
    <row r="213" ht="15.75" customHeight="1">
      <c r="L213" s="4"/>
      <c r="M213" s="4"/>
      <c r="N213" s="4"/>
      <c r="O213" s="4"/>
      <c r="P213" s="4"/>
      <c r="Q213" s="4"/>
    </row>
    <row r="214" ht="15.75" customHeight="1">
      <c r="L214" s="4"/>
      <c r="M214" s="4"/>
      <c r="N214" s="4"/>
      <c r="O214" s="4"/>
      <c r="P214" s="4"/>
      <c r="Q214" s="4"/>
    </row>
    <row r="215" ht="15.75" customHeight="1">
      <c r="L215" s="4"/>
      <c r="M215" s="4"/>
      <c r="N215" s="4"/>
      <c r="O215" s="4"/>
      <c r="P215" s="4"/>
      <c r="Q215" s="4"/>
    </row>
    <row r="216" ht="15.75" customHeight="1">
      <c r="L216" s="4"/>
      <c r="M216" s="4"/>
      <c r="N216" s="4"/>
      <c r="O216" s="4"/>
      <c r="P216" s="4"/>
      <c r="Q216" s="4"/>
    </row>
    <row r="217" ht="15.75" customHeight="1">
      <c r="L217" s="4"/>
      <c r="M217" s="4"/>
      <c r="N217" s="4"/>
      <c r="O217" s="4"/>
      <c r="P217" s="4"/>
      <c r="Q217" s="4"/>
    </row>
    <row r="218" ht="15.75" customHeight="1">
      <c r="L218" s="4"/>
      <c r="M218" s="4"/>
      <c r="N218" s="4"/>
      <c r="O218" s="4"/>
      <c r="P218" s="4"/>
      <c r="Q218" s="4"/>
    </row>
    <row r="219" ht="15.75" customHeight="1">
      <c r="L219" s="4"/>
      <c r="M219" s="4"/>
      <c r="N219" s="4"/>
      <c r="O219" s="4"/>
      <c r="P219" s="4"/>
      <c r="Q219" s="4"/>
    </row>
    <row r="220" ht="15.75" customHeight="1">
      <c r="L220" s="4"/>
      <c r="M220" s="4"/>
      <c r="N220" s="4"/>
      <c r="O220" s="4"/>
      <c r="P220" s="4"/>
      <c r="Q220" s="4"/>
    </row>
    <row r="221" ht="15.75" customHeight="1">
      <c r="L221" s="4"/>
      <c r="M221" s="4"/>
      <c r="N221" s="4"/>
      <c r="O221" s="4"/>
      <c r="P221" s="4"/>
      <c r="Q221" s="4"/>
    </row>
    <row r="222" ht="15.75" customHeight="1">
      <c r="L222" s="4"/>
      <c r="M222" s="4"/>
      <c r="N222" s="4"/>
      <c r="O222" s="4"/>
      <c r="P222" s="4"/>
      <c r="Q222" s="4"/>
    </row>
    <row r="223" ht="15.75" customHeight="1">
      <c r="L223" s="4"/>
      <c r="M223" s="4"/>
      <c r="N223" s="4"/>
      <c r="O223" s="4"/>
      <c r="P223" s="4"/>
      <c r="Q223" s="4"/>
    </row>
    <row r="224" ht="15.75" customHeight="1">
      <c r="L224" s="4"/>
      <c r="M224" s="4"/>
      <c r="N224" s="4"/>
      <c r="O224" s="4"/>
      <c r="P224" s="4"/>
      <c r="Q224" s="4"/>
    </row>
    <row r="225" ht="15.75" customHeight="1">
      <c r="L225" s="4"/>
      <c r="M225" s="4"/>
      <c r="N225" s="4"/>
      <c r="O225" s="4"/>
      <c r="P225" s="4"/>
      <c r="Q225" s="4"/>
    </row>
    <row r="226" ht="15.75" customHeight="1">
      <c r="L226" s="4"/>
      <c r="M226" s="4"/>
      <c r="N226" s="4"/>
      <c r="O226" s="4"/>
      <c r="P226" s="4"/>
      <c r="Q226" s="4"/>
    </row>
    <row r="227" ht="15.75" customHeight="1">
      <c r="L227" s="4"/>
      <c r="M227" s="4"/>
      <c r="N227" s="4"/>
      <c r="O227" s="4"/>
      <c r="P227" s="4"/>
      <c r="Q227" s="4"/>
    </row>
    <row r="228" ht="15.75" customHeight="1">
      <c r="L228" s="4"/>
      <c r="M228" s="4"/>
      <c r="N228" s="4"/>
      <c r="O228" s="4"/>
      <c r="P228" s="4"/>
      <c r="Q228" s="4"/>
    </row>
    <row r="229" ht="15.75" customHeight="1">
      <c r="L229" s="4"/>
      <c r="M229" s="4"/>
      <c r="N229" s="4"/>
      <c r="O229" s="4"/>
      <c r="P229" s="4"/>
      <c r="Q229" s="4"/>
    </row>
    <row r="230" ht="15.75" customHeight="1">
      <c r="L230" s="4"/>
      <c r="M230" s="4"/>
      <c r="N230" s="4"/>
      <c r="O230" s="4"/>
      <c r="P230" s="4"/>
      <c r="Q230" s="4"/>
    </row>
    <row r="231" ht="15.75" customHeight="1">
      <c r="L231" s="4"/>
      <c r="M231" s="4"/>
      <c r="N231" s="4"/>
      <c r="O231" s="4"/>
      <c r="P231" s="4"/>
      <c r="Q231" s="4"/>
    </row>
    <row r="232" ht="15.75" customHeight="1">
      <c r="L232" s="4"/>
      <c r="M232" s="4"/>
      <c r="N232" s="4"/>
      <c r="O232" s="4"/>
      <c r="P232" s="4"/>
      <c r="Q232" s="4"/>
    </row>
    <row r="233" ht="15.75" customHeight="1">
      <c r="L233" s="4"/>
      <c r="M233" s="4"/>
      <c r="N233" s="4"/>
      <c r="O233" s="4"/>
      <c r="P233" s="4"/>
      <c r="Q233" s="4"/>
    </row>
    <row r="234" ht="15.75" customHeight="1">
      <c r="L234" s="4"/>
      <c r="M234" s="4"/>
      <c r="N234" s="4"/>
      <c r="O234" s="4"/>
      <c r="P234" s="4"/>
      <c r="Q234" s="4"/>
    </row>
    <row r="235" ht="15.75" customHeight="1">
      <c r="L235" s="4"/>
      <c r="M235" s="4"/>
      <c r="N235" s="4"/>
      <c r="O235" s="4"/>
      <c r="P235" s="4"/>
      <c r="Q235" s="4"/>
    </row>
    <row r="236" ht="15.75" customHeight="1">
      <c r="L236" s="4"/>
      <c r="M236" s="4"/>
      <c r="N236" s="4"/>
      <c r="O236" s="4"/>
      <c r="P236" s="4"/>
      <c r="Q236" s="4"/>
    </row>
    <row r="237" ht="15.75" customHeight="1">
      <c r="L237" s="4"/>
      <c r="M237" s="4"/>
      <c r="N237" s="4"/>
      <c r="O237" s="4"/>
      <c r="P237" s="4"/>
      <c r="Q237" s="4"/>
    </row>
    <row r="238" ht="15.75" customHeight="1">
      <c r="L238" s="4"/>
      <c r="M238" s="4"/>
      <c r="N238" s="4"/>
      <c r="O238" s="4"/>
      <c r="P238" s="4"/>
      <c r="Q238" s="4"/>
    </row>
    <row r="239" ht="15.75" customHeight="1">
      <c r="L239" s="4"/>
      <c r="M239" s="4"/>
      <c r="N239" s="4"/>
      <c r="O239" s="4"/>
      <c r="P239" s="4"/>
      <c r="Q239" s="4"/>
    </row>
    <row r="240" ht="15.75" customHeight="1">
      <c r="L240" s="4"/>
      <c r="M240" s="4"/>
      <c r="N240" s="4"/>
      <c r="O240" s="4"/>
      <c r="P240" s="4"/>
      <c r="Q240" s="4"/>
    </row>
    <row r="241" ht="15.75" customHeight="1">
      <c r="L241" s="4"/>
      <c r="M241" s="4"/>
      <c r="N241" s="4"/>
      <c r="O241" s="4"/>
      <c r="P241" s="4"/>
      <c r="Q241" s="4"/>
    </row>
    <row r="242" ht="15.75" customHeight="1">
      <c r="L242" s="4"/>
      <c r="M242" s="4"/>
      <c r="N242" s="4"/>
      <c r="O242" s="4"/>
      <c r="P242" s="4"/>
      <c r="Q242" s="4"/>
    </row>
    <row r="243" ht="15.75" customHeight="1">
      <c r="L243" s="4"/>
      <c r="M243" s="4"/>
      <c r="N243" s="4"/>
      <c r="O243" s="4"/>
      <c r="P243" s="4"/>
      <c r="Q243" s="4"/>
    </row>
    <row r="244" ht="15.75" customHeight="1">
      <c r="L244" s="4"/>
      <c r="M244" s="4"/>
      <c r="N244" s="4"/>
      <c r="O244" s="4"/>
      <c r="P244" s="4"/>
      <c r="Q244" s="4"/>
    </row>
    <row r="245" ht="15.75" customHeight="1">
      <c r="L245" s="4"/>
      <c r="M245" s="4"/>
      <c r="N245" s="4"/>
      <c r="O245" s="4"/>
      <c r="P245" s="4"/>
      <c r="Q245" s="4"/>
    </row>
    <row r="246" ht="15.75" customHeight="1">
      <c r="L246" s="4"/>
      <c r="M246" s="4"/>
      <c r="N246" s="4"/>
      <c r="O246" s="4"/>
      <c r="P246" s="4"/>
      <c r="Q246" s="4"/>
    </row>
    <row r="247" ht="15.75" customHeight="1">
      <c r="L247" s="4"/>
      <c r="M247" s="4"/>
      <c r="N247" s="4"/>
      <c r="O247" s="4"/>
      <c r="P247" s="4"/>
      <c r="Q247" s="4"/>
    </row>
    <row r="248" ht="15.75" customHeight="1">
      <c r="L248" s="4"/>
      <c r="M248" s="4"/>
      <c r="N248" s="4"/>
      <c r="O248" s="4"/>
      <c r="P248" s="4"/>
      <c r="Q248" s="4"/>
    </row>
    <row r="249" ht="15.75" customHeight="1">
      <c r="L249" s="4"/>
      <c r="M249" s="4"/>
      <c r="N249" s="4"/>
      <c r="O249" s="4"/>
      <c r="P249" s="4"/>
      <c r="Q249" s="4"/>
    </row>
    <row r="250" ht="15.75" customHeight="1">
      <c r="L250" s="4"/>
      <c r="M250" s="4"/>
      <c r="N250" s="4"/>
      <c r="O250" s="4"/>
      <c r="P250" s="4"/>
      <c r="Q250" s="4"/>
    </row>
    <row r="251" ht="15.75" customHeight="1">
      <c r="L251" s="4"/>
      <c r="M251" s="4"/>
      <c r="N251" s="4"/>
      <c r="O251" s="4"/>
      <c r="P251" s="4"/>
      <c r="Q251" s="4"/>
    </row>
    <row r="252" ht="15.75" customHeight="1">
      <c r="L252" s="4"/>
      <c r="M252" s="4"/>
      <c r="N252" s="4"/>
      <c r="O252" s="4"/>
      <c r="P252" s="4"/>
      <c r="Q252" s="4"/>
    </row>
    <row r="253" ht="15.75" customHeight="1">
      <c r="L253" s="4"/>
      <c r="M253" s="4"/>
      <c r="N253" s="4"/>
      <c r="O253" s="4"/>
      <c r="P253" s="4"/>
      <c r="Q253" s="4"/>
    </row>
    <row r="254" ht="15.75" customHeight="1">
      <c r="L254" s="4"/>
      <c r="M254" s="4"/>
      <c r="N254" s="4"/>
      <c r="O254" s="4"/>
      <c r="P254" s="4"/>
      <c r="Q254" s="4"/>
    </row>
    <row r="255" ht="15.75" customHeight="1">
      <c r="L255" s="4"/>
      <c r="M255" s="4"/>
      <c r="N255" s="4"/>
      <c r="O255" s="4"/>
      <c r="P255" s="4"/>
      <c r="Q255" s="4"/>
    </row>
    <row r="256" ht="15.75" customHeight="1">
      <c r="L256" s="4"/>
      <c r="M256" s="4"/>
      <c r="N256" s="4"/>
      <c r="O256" s="4"/>
      <c r="P256" s="4"/>
      <c r="Q256" s="4"/>
    </row>
    <row r="257" ht="15.75" customHeight="1">
      <c r="L257" s="4"/>
      <c r="M257" s="4"/>
      <c r="N257" s="4"/>
      <c r="O257" s="4"/>
      <c r="P257" s="4"/>
      <c r="Q257" s="4"/>
    </row>
    <row r="258" ht="15.75" customHeight="1">
      <c r="L258" s="4"/>
      <c r="M258" s="4"/>
      <c r="N258" s="4"/>
      <c r="O258" s="4"/>
      <c r="P258" s="4"/>
      <c r="Q258" s="4"/>
    </row>
    <row r="259" ht="15.75" customHeight="1">
      <c r="L259" s="4"/>
      <c r="M259" s="4"/>
      <c r="N259" s="4"/>
      <c r="O259" s="4"/>
      <c r="P259" s="4"/>
      <c r="Q259" s="4"/>
    </row>
    <row r="260" ht="15.75" customHeight="1">
      <c r="L260" s="4"/>
      <c r="M260" s="4"/>
      <c r="N260" s="4"/>
      <c r="O260" s="4"/>
      <c r="P260" s="4"/>
      <c r="Q260" s="4"/>
    </row>
    <row r="261" ht="15.75" customHeight="1">
      <c r="L261" s="4"/>
      <c r="M261" s="4"/>
      <c r="N261" s="4"/>
      <c r="O261" s="4"/>
      <c r="P261" s="4"/>
      <c r="Q261" s="4"/>
    </row>
    <row r="262" ht="15.75" customHeight="1">
      <c r="L262" s="4"/>
      <c r="M262" s="4"/>
      <c r="N262" s="4"/>
      <c r="O262" s="4"/>
      <c r="P262" s="4"/>
      <c r="Q262" s="4"/>
    </row>
    <row r="263" ht="15.75" customHeight="1">
      <c r="L263" s="4"/>
      <c r="M263" s="4"/>
      <c r="N263" s="4"/>
      <c r="O263" s="4"/>
      <c r="P263" s="4"/>
      <c r="Q263" s="4"/>
    </row>
    <row r="264" ht="15.75" customHeight="1">
      <c r="L264" s="4"/>
      <c r="M264" s="4"/>
      <c r="N264" s="4"/>
      <c r="O264" s="4"/>
      <c r="P264" s="4"/>
      <c r="Q264" s="4"/>
    </row>
    <row r="265" ht="15.75" customHeight="1">
      <c r="L265" s="4"/>
      <c r="M265" s="4"/>
      <c r="N265" s="4"/>
      <c r="O265" s="4"/>
      <c r="P265" s="4"/>
      <c r="Q265" s="4"/>
    </row>
    <row r="266" ht="15.75" customHeight="1">
      <c r="L266" s="4"/>
      <c r="M266" s="4"/>
      <c r="N266" s="4"/>
      <c r="O266" s="4"/>
      <c r="P266" s="4"/>
      <c r="Q266" s="4"/>
    </row>
    <row r="267" ht="15.75" customHeight="1">
      <c r="L267" s="4"/>
      <c r="M267" s="4"/>
      <c r="N267" s="4"/>
      <c r="O267" s="4"/>
      <c r="P267" s="4"/>
      <c r="Q267" s="4"/>
    </row>
    <row r="268" ht="15.75" customHeight="1">
      <c r="L268" s="4"/>
      <c r="M268" s="4"/>
      <c r="N268" s="4"/>
      <c r="O268" s="4"/>
      <c r="P268" s="4"/>
      <c r="Q268" s="4"/>
    </row>
    <row r="269" ht="15.75" customHeight="1">
      <c r="L269" s="4"/>
      <c r="M269" s="4"/>
      <c r="N269" s="4"/>
      <c r="O269" s="4"/>
      <c r="P269" s="4"/>
      <c r="Q269" s="4"/>
    </row>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C5:F5"/>
    <mergeCell ref="C6:F6"/>
    <mergeCell ref="C4:F4"/>
    <mergeCell ref="C7:F7"/>
    <mergeCell ref="C10:F10"/>
    <mergeCell ref="A11:K11"/>
    <mergeCell ref="A13:K13"/>
    <mergeCell ref="A1:K1"/>
    <mergeCell ref="A2:B10"/>
    <mergeCell ref="C2:F2"/>
    <mergeCell ref="H2:K2"/>
    <mergeCell ref="C3:F3"/>
    <mergeCell ref="H3:K5"/>
    <mergeCell ref="H6:K10"/>
    <mergeCell ref="A49:K49"/>
    <mergeCell ref="A51:K51"/>
    <mergeCell ref="C8:F8"/>
    <mergeCell ref="C9:F9"/>
    <mergeCell ref="A23:A24"/>
    <mergeCell ref="A26:K26"/>
    <mergeCell ref="A37:K37"/>
    <mergeCell ref="A38:K38"/>
    <mergeCell ref="A39:K39"/>
  </mergeCells>
  <hyperlinks>
    <hyperlink r:id="rId1" ref="A38"/>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34.88"/>
    <col customWidth="1" min="3" max="3" width="14.13"/>
    <col customWidth="1" min="4" max="4" width="10.13"/>
    <col customWidth="1" min="5" max="6" width="14.13"/>
    <col customWidth="1" min="7" max="7" width="20.13"/>
    <col customWidth="1" min="8" max="10" width="14.13"/>
    <col customWidth="1" min="11" max="11" width="15.63"/>
    <col customWidth="1" min="12" max="26" width="14.38"/>
  </cols>
  <sheetData>
    <row r="1" ht="37.5" customHeight="1">
      <c r="A1" s="1" t="s">
        <v>448</v>
      </c>
      <c r="B1" s="2"/>
      <c r="C1" s="2"/>
      <c r="D1" s="2"/>
      <c r="E1" s="2"/>
      <c r="F1" s="2"/>
      <c r="G1" s="2"/>
      <c r="H1" s="2"/>
      <c r="I1" s="2"/>
      <c r="J1" s="2"/>
      <c r="K1" s="3"/>
      <c r="L1" s="4"/>
      <c r="M1" s="4"/>
      <c r="N1" s="4"/>
      <c r="O1" s="4"/>
      <c r="P1" s="4"/>
    </row>
    <row r="2" ht="18.75" customHeight="1">
      <c r="A2" s="73" t="s">
        <v>449</v>
      </c>
      <c r="B2" s="74"/>
      <c r="C2" s="75" t="s">
        <v>369</v>
      </c>
      <c r="D2" s="2"/>
      <c r="E2" s="2"/>
      <c r="F2" s="3"/>
      <c r="G2" s="76">
        <v>30.0</v>
      </c>
      <c r="H2" s="77" t="s">
        <v>370</v>
      </c>
      <c r="I2" s="2"/>
      <c r="J2" s="2"/>
      <c r="K2" s="3"/>
      <c r="L2" s="4"/>
      <c r="M2" s="4"/>
      <c r="N2" s="4"/>
      <c r="O2" s="4"/>
      <c r="P2" s="4"/>
    </row>
    <row r="3" ht="18.75" customHeight="1">
      <c r="A3" s="78"/>
      <c r="B3" s="79"/>
      <c r="C3" s="80" t="s">
        <v>450</v>
      </c>
      <c r="D3" s="2"/>
      <c r="E3" s="2"/>
      <c r="F3" s="3"/>
      <c r="G3" s="81">
        <f>$G$2/2</f>
        <v>15</v>
      </c>
      <c r="H3" s="82" t="s">
        <v>451</v>
      </c>
      <c r="I3" s="83"/>
      <c r="J3" s="83"/>
      <c r="K3" s="74"/>
      <c r="L3" s="4"/>
      <c r="M3" s="4"/>
      <c r="N3" s="4"/>
      <c r="O3" s="4"/>
      <c r="P3" s="4"/>
    </row>
    <row r="4" ht="18.75" customHeight="1">
      <c r="A4" s="78"/>
      <c r="B4" s="79"/>
      <c r="C4" s="75" t="s">
        <v>373</v>
      </c>
      <c r="D4" s="2"/>
      <c r="E4" s="2"/>
      <c r="F4" s="3"/>
      <c r="G4" s="76">
        <v>1.0</v>
      </c>
      <c r="H4" s="78"/>
      <c r="K4" s="79"/>
      <c r="L4" s="4"/>
      <c r="M4" s="4"/>
      <c r="N4" s="4"/>
      <c r="O4" s="4"/>
      <c r="P4" s="4"/>
    </row>
    <row r="5" ht="18.75" customHeight="1">
      <c r="A5" s="78"/>
      <c r="B5" s="79"/>
      <c r="C5" s="75" t="s">
        <v>374</v>
      </c>
      <c r="D5" s="2"/>
      <c r="E5" s="2"/>
      <c r="F5" s="3"/>
      <c r="G5" s="76">
        <v>5.0</v>
      </c>
      <c r="H5" s="84"/>
      <c r="I5" s="85"/>
      <c r="J5" s="85"/>
      <c r="K5" s="86"/>
      <c r="L5" s="4"/>
      <c r="M5" s="4"/>
      <c r="N5" s="4"/>
      <c r="O5" s="4"/>
      <c r="P5" s="4"/>
    </row>
    <row r="6" ht="18.75" customHeight="1">
      <c r="A6" s="78"/>
      <c r="B6" s="79"/>
      <c r="C6" s="80" t="s">
        <v>452</v>
      </c>
      <c r="D6" s="2"/>
      <c r="E6" s="2"/>
      <c r="F6" s="3"/>
      <c r="G6" s="81">
        <f>$G$2/$G$5</f>
        <v>6</v>
      </c>
      <c r="H6" s="87"/>
      <c r="I6" s="83"/>
      <c r="J6" s="83"/>
      <c r="K6" s="74"/>
      <c r="L6" s="4"/>
      <c r="M6" s="4"/>
      <c r="N6" s="4"/>
      <c r="O6" s="4"/>
      <c r="P6" s="4"/>
    </row>
    <row r="7" ht="18.75" customHeight="1">
      <c r="A7" s="78"/>
      <c r="B7" s="79"/>
      <c r="C7" s="75" t="s">
        <v>376</v>
      </c>
      <c r="D7" s="2"/>
      <c r="E7" s="2"/>
      <c r="F7" s="3"/>
      <c r="G7" s="76">
        <v>1.0</v>
      </c>
      <c r="H7" s="78"/>
      <c r="K7" s="79"/>
      <c r="L7" s="4"/>
      <c r="M7" s="4"/>
      <c r="N7" s="4"/>
      <c r="O7" s="4"/>
      <c r="P7" s="4"/>
    </row>
    <row r="8" ht="18.75" customHeight="1">
      <c r="A8" s="78"/>
      <c r="B8" s="79"/>
      <c r="C8" s="80" t="s">
        <v>453</v>
      </c>
      <c r="D8" s="2"/>
      <c r="E8" s="2"/>
      <c r="F8" s="3"/>
      <c r="G8" s="81">
        <f>$G$2*$G$7</f>
        <v>30</v>
      </c>
      <c r="H8" s="78"/>
      <c r="K8" s="79"/>
      <c r="L8" s="4"/>
      <c r="M8" s="4"/>
      <c r="N8" s="4"/>
      <c r="O8" s="4"/>
      <c r="P8" s="4"/>
    </row>
    <row r="9" ht="18.75" customHeight="1">
      <c r="A9" s="78"/>
      <c r="B9" s="79"/>
      <c r="C9" s="80" t="s">
        <v>454</v>
      </c>
      <c r="D9" s="2"/>
      <c r="E9" s="2"/>
      <c r="F9" s="3"/>
      <c r="G9" s="81">
        <f>$G$8/2</f>
        <v>15</v>
      </c>
      <c r="H9" s="78"/>
      <c r="K9" s="79"/>
      <c r="L9" s="4"/>
      <c r="M9" s="4"/>
      <c r="N9" s="4"/>
      <c r="O9" s="4"/>
      <c r="P9" s="4"/>
    </row>
    <row r="10" ht="18.75" customHeight="1">
      <c r="A10" s="84"/>
      <c r="B10" s="86"/>
      <c r="C10" s="80" t="s">
        <v>455</v>
      </c>
      <c r="D10" s="2"/>
      <c r="E10" s="2"/>
      <c r="F10" s="3"/>
      <c r="G10" s="81">
        <f>$G$5*$G$7</f>
        <v>5</v>
      </c>
      <c r="H10" s="84"/>
      <c r="I10" s="85"/>
      <c r="J10" s="85"/>
      <c r="K10" s="86"/>
      <c r="L10" s="4"/>
      <c r="M10" s="4"/>
      <c r="N10" s="4"/>
      <c r="O10" s="4"/>
      <c r="P10" s="4"/>
    </row>
    <row r="11" ht="22.5" customHeight="1">
      <c r="A11" s="88" t="s">
        <v>456</v>
      </c>
      <c r="B11" s="2"/>
      <c r="C11" s="2"/>
      <c r="D11" s="2"/>
      <c r="E11" s="2"/>
      <c r="F11" s="2"/>
      <c r="G11" s="2"/>
      <c r="H11" s="2"/>
      <c r="I11" s="2"/>
      <c r="J11" s="2"/>
      <c r="K11" s="3"/>
      <c r="L11" s="134"/>
      <c r="M11" s="134"/>
      <c r="N11" s="134"/>
      <c r="O11" s="134"/>
      <c r="P11" s="134"/>
      <c r="Q11" s="134"/>
      <c r="R11" s="134"/>
      <c r="S11" s="134"/>
      <c r="T11" s="134"/>
      <c r="U11" s="134"/>
      <c r="V11" s="134"/>
      <c r="W11" s="134"/>
      <c r="X11" s="134"/>
      <c r="Y11" s="134"/>
      <c r="Z11" s="134"/>
    </row>
    <row r="12" ht="18.75" customHeight="1">
      <c r="A12" s="135" t="s">
        <v>381</v>
      </c>
      <c r="B12" s="135" t="s">
        <v>24</v>
      </c>
      <c r="C12" s="135" t="s">
        <v>382</v>
      </c>
      <c r="D12" s="135" t="s">
        <v>383</v>
      </c>
      <c r="E12" s="135" t="s">
        <v>384</v>
      </c>
      <c r="F12" s="135" t="s">
        <v>25</v>
      </c>
      <c r="G12" s="135" t="s">
        <v>26</v>
      </c>
      <c r="H12" s="135" t="s">
        <v>385</v>
      </c>
      <c r="I12" s="135" t="s">
        <v>386</v>
      </c>
      <c r="J12" s="135" t="s">
        <v>387</v>
      </c>
      <c r="K12" s="135" t="s">
        <v>388</v>
      </c>
      <c r="L12" s="4"/>
      <c r="M12" s="4"/>
      <c r="N12" s="4"/>
      <c r="O12" s="4"/>
      <c r="P12" s="4"/>
      <c r="Q12" s="4"/>
      <c r="R12" s="4"/>
      <c r="S12" s="4"/>
      <c r="T12" s="4"/>
      <c r="U12" s="4"/>
      <c r="V12" s="4"/>
      <c r="W12" s="4"/>
      <c r="X12" s="4"/>
      <c r="Y12" s="4"/>
      <c r="Z12" s="4"/>
    </row>
    <row r="13" ht="18.75" customHeight="1">
      <c r="A13" s="39"/>
      <c r="B13" s="39" t="s">
        <v>30</v>
      </c>
      <c r="C13" s="76">
        <v>2.0</v>
      </c>
      <c r="D13" s="39" t="s">
        <v>390</v>
      </c>
      <c r="E13" s="39">
        <f t="shared" ref="E13:E14" si="1">$G$7*C13</f>
        <v>2</v>
      </c>
      <c r="F13" s="40">
        <f>'Reference price sheet'!$B$8</f>
        <v>1.5</v>
      </c>
      <c r="G13" s="41">
        <f>'Reference price sheet'!$C$8</f>
        <v>1</v>
      </c>
      <c r="H13" s="92">
        <f t="shared" ref="H13:H47" si="2">F13/G13</f>
        <v>1.5</v>
      </c>
      <c r="I13" s="92">
        <f t="shared" ref="I13:I28" si="3">J13/$G$2</f>
        <v>0.1</v>
      </c>
      <c r="J13" s="92">
        <f t="shared" ref="J13:J28" si="4">H13*E13/$G$7</f>
        <v>3</v>
      </c>
      <c r="K13" s="93">
        <f t="shared" ref="K13:K28" si="5">(ROUNDUP(E13/G13, 0)*F13)</f>
        <v>3</v>
      </c>
      <c r="L13" s="4"/>
      <c r="M13" s="4"/>
      <c r="N13" s="4"/>
      <c r="O13" s="4"/>
      <c r="P13" s="4"/>
    </row>
    <row r="14">
      <c r="A14" s="136" t="s">
        <v>457</v>
      </c>
      <c r="B14" s="39" t="s">
        <v>49</v>
      </c>
      <c r="C14" s="76">
        <v>2.0</v>
      </c>
      <c r="D14" s="39" t="s">
        <v>390</v>
      </c>
      <c r="E14" s="39">
        <f t="shared" si="1"/>
        <v>2</v>
      </c>
      <c r="F14" s="40">
        <f>'Reference price sheet'!$B$27</f>
        <v>30</v>
      </c>
      <c r="G14" s="41">
        <f>'Reference price sheet'!$C$27</f>
        <v>1</v>
      </c>
      <c r="H14" s="92">
        <f t="shared" si="2"/>
        <v>30</v>
      </c>
      <c r="I14" s="92">
        <f t="shared" si="3"/>
        <v>2</v>
      </c>
      <c r="J14" s="92">
        <f t="shared" si="4"/>
        <v>60</v>
      </c>
      <c r="K14" s="93">
        <f t="shared" si="5"/>
        <v>60</v>
      </c>
      <c r="L14" s="4"/>
      <c r="M14" s="4"/>
      <c r="N14" s="4"/>
      <c r="O14" s="4"/>
      <c r="P14" s="4"/>
    </row>
    <row r="15" ht="18.75" customHeight="1">
      <c r="A15" s="39"/>
      <c r="B15" s="39" t="s">
        <v>73</v>
      </c>
      <c r="C15" s="76">
        <v>1.0</v>
      </c>
      <c r="D15" s="39" t="s">
        <v>391</v>
      </c>
      <c r="E15" s="39">
        <f t="shared" ref="E15:E17" si="6">$G$8*C15</f>
        <v>30</v>
      </c>
      <c r="F15" s="40">
        <f>'Reference price sheet'!$B$51</f>
        <v>5.5</v>
      </c>
      <c r="G15" s="41">
        <f>'Reference price sheet'!$C$51</f>
        <v>1</v>
      </c>
      <c r="H15" s="92">
        <f t="shared" si="2"/>
        <v>5.5</v>
      </c>
      <c r="I15" s="92">
        <f t="shared" si="3"/>
        <v>5.5</v>
      </c>
      <c r="J15" s="92">
        <f t="shared" si="4"/>
        <v>165</v>
      </c>
      <c r="K15" s="93">
        <f t="shared" si="5"/>
        <v>165</v>
      </c>
      <c r="L15" s="4"/>
      <c r="M15" s="4"/>
      <c r="N15" s="4"/>
      <c r="O15" s="4"/>
      <c r="P15" s="4"/>
    </row>
    <row r="16" ht="18.75" customHeight="1">
      <c r="A16" s="39"/>
      <c r="B16" s="39" t="s">
        <v>74</v>
      </c>
      <c r="C16" s="76">
        <v>1.0</v>
      </c>
      <c r="D16" s="39" t="s">
        <v>391</v>
      </c>
      <c r="E16" s="39">
        <f t="shared" si="6"/>
        <v>30</v>
      </c>
      <c r="F16" s="40">
        <f>'Reference price sheet'!$B$52</f>
        <v>5.5</v>
      </c>
      <c r="G16" s="41">
        <f>'Reference price sheet'!$C$52</f>
        <v>1</v>
      </c>
      <c r="H16" s="92">
        <f t="shared" si="2"/>
        <v>5.5</v>
      </c>
      <c r="I16" s="92">
        <f t="shared" si="3"/>
        <v>5.5</v>
      </c>
      <c r="J16" s="92">
        <f t="shared" si="4"/>
        <v>165</v>
      </c>
      <c r="K16" s="93">
        <f t="shared" si="5"/>
        <v>165</v>
      </c>
      <c r="L16" s="4"/>
      <c r="M16" s="4"/>
      <c r="N16" s="4"/>
      <c r="O16" s="4"/>
      <c r="P16" s="4"/>
    </row>
    <row r="17" ht="18.75" customHeight="1">
      <c r="A17" s="39"/>
      <c r="B17" s="39" t="s">
        <v>75</v>
      </c>
      <c r="C17" s="76">
        <v>1.0</v>
      </c>
      <c r="D17" s="39" t="s">
        <v>391</v>
      </c>
      <c r="E17" s="39">
        <f t="shared" si="6"/>
        <v>30</v>
      </c>
      <c r="F17" s="40">
        <f>'Reference price sheet'!$B$53</f>
        <v>5.5</v>
      </c>
      <c r="G17" s="41">
        <f>'Reference price sheet'!$C$53</f>
        <v>1</v>
      </c>
      <c r="H17" s="92">
        <f t="shared" si="2"/>
        <v>5.5</v>
      </c>
      <c r="I17" s="92">
        <f t="shared" si="3"/>
        <v>5.5</v>
      </c>
      <c r="J17" s="92">
        <f t="shared" si="4"/>
        <v>165</v>
      </c>
      <c r="K17" s="93">
        <f t="shared" si="5"/>
        <v>165</v>
      </c>
      <c r="L17" s="4"/>
      <c r="M17" s="4"/>
      <c r="N17" s="4"/>
      <c r="O17" s="4"/>
      <c r="P17" s="4"/>
    </row>
    <row r="18" ht="18.75" customHeight="1">
      <c r="A18" s="39"/>
      <c r="B18" s="39" t="s">
        <v>118</v>
      </c>
      <c r="C18" s="76">
        <v>3.0</v>
      </c>
      <c r="D18" s="39" t="s">
        <v>390</v>
      </c>
      <c r="E18" s="39">
        <f t="shared" ref="E18:E29" si="7">$G$7*C18</f>
        <v>3</v>
      </c>
      <c r="F18" s="40">
        <f>'Reference price sheet'!$B$96</f>
        <v>2.5</v>
      </c>
      <c r="G18" s="41">
        <f>'Reference price sheet'!$C$96</f>
        <v>1</v>
      </c>
      <c r="H18" s="92">
        <f t="shared" si="2"/>
        <v>2.5</v>
      </c>
      <c r="I18" s="92">
        <f t="shared" si="3"/>
        <v>0.25</v>
      </c>
      <c r="J18" s="92">
        <f t="shared" si="4"/>
        <v>7.5</v>
      </c>
      <c r="K18" s="93">
        <f t="shared" si="5"/>
        <v>7.5</v>
      </c>
      <c r="L18" s="4"/>
      <c r="M18" s="4"/>
      <c r="N18" s="4"/>
      <c r="O18" s="4"/>
      <c r="P18" s="4"/>
    </row>
    <row r="19" ht="18.75" customHeight="1">
      <c r="A19" s="39"/>
      <c r="B19" s="39" t="s">
        <v>77</v>
      </c>
      <c r="C19" s="76">
        <v>3.0</v>
      </c>
      <c r="D19" s="39" t="s">
        <v>390</v>
      </c>
      <c r="E19" s="39">
        <f t="shared" si="7"/>
        <v>3</v>
      </c>
      <c r="F19" s="40">
        <f>'Reference price sheet'!$B$55</f>
        <v>4</v>
      </c>
      <c r="G19" s="41">
        <f>'Reference price sheet'!$C$55</f>
        <v>1</v>
      </c>
      <c r="H19" s="92">
        <f t="shared" si="2"/>
        <v>4</v>
      </c>
      <c r="I19" s="92">
        <f t="shared" si="3"/>
        <v>0.4</v>
      </c>
      <c r="J19" s="92">
        <f t="shared" si="4"/>
        <v>12</v>
      </c>
      <c r="K19" s="93">
        <f t="shared" si="5"/>
        <v>12</v>
      </c>
      <c r="L19" s="4"/>
      <c r="M19" s="4"/>
      <c r="N19" s="4"/>
      <c r="O19" s="4"/>
      <c r="P19" s="4"/>
    </row>
    <row r="20" ht="18.75" customHeight="1">
      <c r="A20" s="39"/>
      <c r="B20" s="39" t="s">
        <v>78</v>
      </c>
      <c r="C20" s="76">
        <v>3.0</v>
      </c>
      <c r="D20" s="39" t="s">
        <v>390</v>
      </c>
      <c r="E20" s="39">
        <f t="shared" si="7"/>
        <v>3</v>
      </c>
      <c r="F20" s="40">
        <f>'Reference price sheet'!$B$56</f>
        <v>4</v>
      </c>
      <c r="G20" s="41">
        <f>'Reference price sheet'!$C$56</f>
        <v>1</v>
      </c>
      <c r="H20" s="92">
        <f t="shared" si="2"/>
        <v>4</v>
      </c>
      <c r="I20" s="92">
        <f t="shared" si="3"/>
        <v>0.4</v>
      </c>
      <c r="J20" s="92">
        <f t="shared" si="4"/>
        <v>12</v>
      </c>
      <c r="K20" s="93">
        <f t="shared" si="5"/>
        <v>12</v>
      </c>
      <c r="L20" s="4"/>
      <c r="M20" s="4"/>
      <c r="N20" s="4"/>
      <c r="O20" s="4"/>
      <c r="P20" s="4"/>
    </row>
    <row r="21" ht="18.75" customHeight="1">
      <c r="A21" s="39"/>
      <c r="B21" s="39" t="s">
        <v>79</v>
      </c>
      <c r="C21" s="76">
        <v>3.0</v>
      </c>
      <c r="D21" s="39" t="s">
        <v>390</v>
      </c>
      <c r="E21" s="39">
        <f t="shared" si="7"/>
        <v>3</v>
      </c>
      <c r="F21" s="40">
        <f>'Reference price sheet'!$B$57</f>
        <v>4</v>
      </c>
      <c r="G21" s="41">
        <f>'Reference price sheet'!$C$57</f>
        <v>1</v>
      </c>
      <c r="H21" s="92">
        <f t="shared" si="2"/>
        <v>4</v>
      </c>
      <c r="I21" s="92">
        <f t="shared" si="3"/>
        <v>0.4</v>
      </c>
      <c r="J21" s="92">
        <f t="shared" si="4"/>
        <v>12</v>
      </c>
      <c r="K21" s="93">
        <f t="shared" si="5"/>
        <v>12</v>
      </c>
      <c r="L21" s="4"/>
      <c r="M21" s="4"/>
      <c r="N21" s="4"/>
      <c r="O21" s="4"/>
      <c r="P21" s="4"/>
    </row>
    <row r="22" ht="18.75" customHeight="1">
      <c r="A22" s="39"/>
      <c r="B22" s="39" t="s">
        <v>80</v>
      </c>
      <c r="C22" s="76">
        <v>3.0</v>
      </c>
      <c r="D22" s="39" t="s">
        <v>390</v>
      </c>
      <c r="E22" s="39">
        <f t="shared" si="7"/>
        <v>3</v>
      </c>
      <c r="F22" s="40">
        <f>'Reference price sheet'!$B$58</f>
        <v>4</v>
      </c>
      <c r="G22" s="41">
        <f>'Reference price sheet'!$C$58</f>
        <v>1</v>
      </c>
      <c r="H22" s="92">
        <f t="shared" si="2"/>
        <v>4</v>
      </c>
      <c r="I22" s="92">
        <f t="shared" si="3"/>
        <v>0.4</v>
      </c>
      <c r="J22" s="92">
        <f t="shared" si="4"/>
        <v>12</v>
      </c>
      <c r="K22" s="93">
        <f t="shared" si="5"/>
        <v>12</v>
      </c>
      <c r="L22" s="4"/>
      <c r="M22" s="4"/>
      <c r="N22" s="4"/>
      <c r="O22" s="4"/>
      <c r="P22" s="4"/>
    </row>
    <row r="23" ht="18.75" customHeight="1">
      <c r="A23" s="39"/>
      <c r="B23" s="39" t="s">
        <v>81</v>
      </c>
      <c r="C23" s="76">
        <v>3.0</v>
      </c>
      <c r="D23" s="39" t="s">
        <v>390</v>
      </c>
      <c r="E23" s="39">
        <f t="shared" si="7"/>
        <v>3</v>
      </c>
      <c r="F23" s="40">
        <f>'Reference price sheet'!$B$59</f>
        <v>4</v>
      </c>
      <c r="G23" s="41">
        <f>'Reference price sheet'!$C$59</f>
        <v>1</v>
      </c>
      <c r="H23" s="92">
        <f t="shared" si="2"/>
        <v>4</v>
      </c>
      <c r="I23" s="92">
        <f t="shared" si="3"/>
        <v>0.4</v>
      </c>
      <c r="J23" s="92">
        <f t="shared" si="4"/>
        <v>12</v>
      </c>
      <c r="K23" s="93">
        <f t="shared" si="5"/>
        <v>12</v>
      </c>
      <c r="L23" s="4"/>
      <c r="M23" s="4"/>
      <c r="N23" s="4"/>
      <c r="O23" s="4"/>
      <c r="P23" s="4"/>
    </row>
    <row r="24" ht="18.75" customHeight="1">
      <c r="A24" s="39"/>
      <c r="B24" s="39" t="s">
        <v>82</v>
      </c>
      <c r="C24" s="76">
        <v>3.0</v>
      </c>
      <c r="D24" s="39" t="s">
        <v>390</v>
      </c>
      <c r="E24" s="39">
        <f t="shared" si="7"/>
        <v>3</v>
      </c>
      <c r="F24" s="40">
        <f>'Reference price sheet'!$B$60</f>
        <v>4</v>
      </c>
      <c r="G24" s="41">
        <f>'Reference price sheet'!$C$60</f>
        <v>1</v>
      </c>
      <c r="H24" s="92">
        <f t="shared" si="2"/>
        <v>4</v>
      </c>
      <c r="I24" s="92">
        <f t="shared" si="3"/>
        <v>0.4</v>
      </c>
      <c r="J24" s="92">
        <f t="shared" si="4"/>
        <v>12</v>
      </c>
      <c r="K24" s="93">
        <f t="shared" si="5"/>
        <v>12</v>
      </c>
      <c r="L24" s="4"/>
      <c r="M24" s="4"/>
      <c r="N24" s="4"/>
      <c r="O24" s="4"/>
      <c r="P24" s="4"/>
    </row>
    <row r="25" ht="18.75" customHeight="1">
      <c r="A25" s="39"/>
      <c r="B25" s="39" t="s">
        <v>83</v>
      </c>
      <c r="C25" s="76">
        <v>3.0</v>
      </c>
      <c r="D25" s="39" t="s">
        <v>390</v>
      </c>
      <c r="E25" s="39">
        <f t="shared" si="7"/>
        <v>3</v>
      </c>
      <c r="F25" s="40">
        <f>'Reference price sheet'!$B$61</f>
        <v>4</v>
      </c>
      <c r="G25" s="41">
        <f>'Reference price sheet'!$C$61</f>
        <v>1</v>
      </c>
      <c r="H25" s="92">
        <f t="shared" si="2"/>
        <v>4</v>
      </c>
      <c r="I25" s="92">
        <f t="shared" si="3"/>
        <v>0.4</v>
      </c>
      <c r="J25" s="92">
        <f t="shared" si="4"/>
        <v>12</v>
      </c>
      <c r="K25" s="93">
        <f t="shared" si="5"/>
        <v>12</v>
      </c>
      <c r="L25" s="4"/>
      <c r="M25" s="4"/>
      <c r="N25" s="4"/>
      <c r="O25" s="4"/>
      <c r="P25" s="4"/>
    </row>
    <row r="26" ht="18.75" customHeight="1">
      <c r="A26" s="39"/>
      <c r="B26" s="39" t="s">
        <v>89</v>
      </c>
      <c r="C26" s="76">
        <v>3.0</v>
      </c>
      <c r="D26" s="39" t="s">
        <v>390</v>
      </c>
      <c r="E26" s="39">
        <f t="shared" si="7"/>
        <v>3</v>
      </c>
      <c r="F26" s="40">
        <f>'Reference price sheet'!$B$67</f>
        <v>4</v>
      </c>
      <c r="G26" s="41">
        <f>'Reference price sheet'!$C$67</f>
        <v>1</v>
      </c>
      <c r="H26" s="92">
        <f t="shared" si="2"/>
        <v>4</v>
      </c>
      <c r="I26" s="92">
        <f t="shared" si="3"/>
        <v>0.4</v>
      </c>
      <c r="J26" s="92">
        <f t="shared" si="4"/>
        <v>12</v>
      </c>
      <c r="K26" s="93">
        <f t="shared" si="5"/>
        <v>12</v>
      </c>
      <c r="L26" s="4"/>
      <c r="M26" s="4"/>
      <c r="N26" s="4"/>
      <c r="O26" s="4"/>
      <c r="P26" s="4"/>
    </row>
    <row r="27" ht="18.75" customHeight="1">
      <c r="A27" s="39"/>
      <c r="B27" s="39" t="s">
        <v>159</v>
      </c>
      <c r="C27" s="76">
        <v>3.0</v>
      </c>
      <c r="D27" s="39" t="s">
        <v>390</v>
      </c>
      <c r="E27" s="39">
        <f t="shared" si="7"/>
        <v>3</v>
      </c>
      <c r="F27" s="40">
        <f>'Reference price sheet'!$B$137</f>
        <v>0.75</v>
      </c>
      <c r="G27" s="41">
        <f>'Reference price sheet'!$C$137</f>
        <v>1</v>
      </c>
      <c r="H27" s="92">
        <f t="shared" si="2"/>
        <v>0.75</v>
      </c>
      <c r="I27" s="92">
        <f t="shared" si="3"/>
        <v>0.075</v>
      </c>
      <c r="J27" s="92">
        <f t="shared" si="4"/>
        <v>2.25</v>
      </c>
      <c r="K27" s="93">
        <f t="shared" si="5"/>
        <v>2.25</v>
      </c>
      <c r="L27" s="4"/>
      <c r="M27" s="4"/>
      <c r="N27" s="4"/>
      <c r="O27" s="4"/>
      <c r="P27" s="4"/>
    </row>
    <row r="28" ht="18.75" customHeight="1">
      <c r="A28" s="39"/>
      <c r="B28" s="39" t="s">
        <v>166</v>
      </c>
      <c r="C28" s="76">
        <v>2.0</v>
      </c>
      <c r="D28" s="39" t="s">
        <v>390</v>
      </c>
      <c r="E28" s="39">
        <f t="shared" si="7"/>
        <v>2</v>
      </c>
      <c r="F28" s="40">
        <f>'Reference price sheet'!$B$144</f>
        <v>200</v>
      </c>
      <c r="G28" s="41">
        <f>'Reference price sheet'!$C$144</f>
        <v>1</v>
      </c>
      <c r="H28" s="92">
        <f t="shared" si="2"/>
        <v>200</v>
      </c>
      <c r="I28" s="92">
        <f t="shared" si="3"/>
        <v>13.33333333</v>
      </c>
      <c r="J28" s="92">
        <f t="shared" si="4"/>
        <v>400</v>
      </c>
      <c r="K28" s="93">
        <f t="shared" si="5"/>
        <v>400</v>
      </c>
      <c r="L28" s="4"/>
      <c r="M28" s="4"/>
      <c r="N28" s="4"/>
      <c r="O28" s="4"/>
      <c r="P28" s="4"/>
    </row>
    <row r="29" ht="18.75" customHeight="1">
      <c r="A29" s="115" t="s">
        <v>458</v>
      </c>
      <c r="B29" s="103" t="s">
        <v>459</v>
      </c>
      <c r="C29" s="76">
        <v>2.0</v>
      </c>
      <c r="D29" s="103" t="s">
        <v>390</v>
      </c>
      <c r="E29" s="103">
        <f t="shared" si="7"/>
        <v>2</v>
      </c>
      <c r="F29" s="105">
        <f>'Reference price sheet'!$B$135</f>
        <v>70</v>
      </c>
      <c r="G29" s="106">
        <f>'Reference price sheet'!$C$135</f>
        <v>1</v>
      </c>
      <c r="H29" s="107">
        <f t="shared" si="2"/>
        <v>70</v>
      </c>
      <c r="I29" s="107">
        <v>0.0</v>
      </c>
      <c r="J29" s="107">
        <v>0.0</v>
      </c>
      <c r="K29" s="107">
        <v>0.0</v>
      </c>
      <c r="L29" s="4"/>
      <c r="M29" s="4"/>
      <c r="N29" s="4"/>
      <c r="O29" s="4"/>
      <c r="P29" s="4"/>
    </row>
    <row r="30" ht="18.75" customHeight="1">
      <c r="A30" s="39"/>
      <c r="B30" s="39" t="s">
        <v>167</v>
      </c>
      <c r="C30" s="76">
        <v>1.0</v>
      </c>
      <c r="D30" s="39" t="s">
        <v>393</v>
      </c>
      <c r="E30" s="39">
        <f t="shared" ref="E30:E35" si="8">C30*$G$9</f>
        <v>15</v>
      </c>
      <c r="F30" s="40">
        <f>'Reference price sheet'!$B$145</f>
        <v>2.5</v>
      </c>
      <c r="G30" s="41">
        <f>'Reference price sheet'!$C$145</f>
        <v>1</v>
      </c>
      <c r="H30" s="92">
        <f t="shared" si="2"/>
        <v>2.5</v>
      </c>
      <c r="I30" s="92">
        <f t="shared" ref="I30:I44" si="9">J30/$G$2</f>
        <v>1.25</v>
      </c>
      <c r="J30" s="92">
        <f t="shared" ref="J30:J44" si="10">H30*E30/$G$7</f>
        <v>37.5</v>
      </c>
      <c r="K30" s="93">
        <f t="shared" ref="K30:K44" si="11">(ROUNDUP(E30/G30, 0)*F30)</f>
        <v>37.5</v>
      </c>
      <c r="L30" s="4"/>
      <c r="M30" s="4"/>
      <c r="N30" s="4"/>
      <c r="O30" s="4"/>
      <c r="P30" s="4"/>
    </row>
    <row r="31" ht="18.75" customHeight="1">
      <c r="A31" s="39"/>
      <c r="B31" s="39" t="s">
        <v>181</v>
      </c>
      <c r="C31" s="76">
        <v>1.0</v>
      </c>
      <c r="D31" s="39" t="s">
        <v>393</v>
      </c>
      <c r="E31" s="39">
        <f t="shared" si="8"/>
        <v>15</v>
      </c>
      <c r="F31" s="40">
        <f>'Reference price sheet'!$B$159</f>
        <v>2</v>
      </c>
      <c r="G31" s="41">
        <f>'Reference price sheet'!$C$159</f>
        <v>1</v>
      </c>
      <c r="H31" s="92">
        <f t="shared" si="2"/>
        <v>2</v>
      </c>
      <c r="I31" s="92">
        <f t="shared" si="9"/>
        <v>1</v>
      </c>
      <c r="J31" s="92">
        <f t="shared" si="10"/>
        <v>30</v>
      </c>
      <c r="K31" s="93">
        <f t="shared" si="11"/>
        <v>30</v>
      </c>
      <c r="L31" s="4"/>
      <c r="M31" s="4"/>
      <c r="N31" s="4"/>
      <c r="O31" s="4"/>
      <c r="P31" s="4"/>
    </row>
    <row r="32" ht="18.75" customHeight="1">
      <c r="A32" s="39"/>
      <c r="B32" s="95" t="s">
        <v>250</v>
      </c>
      <c r="C32" s="76">
        <v>1.0</v>
      </c>
      <c r="D32" s="39" t="s">
        <v>393</v>
      </c>
      <c r="E32" s="39">
        <f t="shared" si="8"/>
        <v>15</v>
      </c>
      <c r="F32" s="40">
        <f>'Reference price sheet'!$B$228</f>
        <v>3</v>
      </c>
      <c r="G32" s="41">
        <f>'Reference price sheet'!$C$228</f>
        <v>5</v>
      </c>
      <c r="H32" s="92">
        <f t="shared" si="2"/>
        <v>0.6</v>
      </c>
      <c r="I32" s="92">
        <f t="shared" si="9"/>
        <v>0.3</v>
      </c>
      <c r="J32" s="92">
        <f t="shared" si="10"/>
        <v>9</v>
      </c>
      <c r="K32" s="93">
        <f t="shared" si="11"/>
        <v>9</v>
      </c>
      <c r="L32" s="4"/>
      <c r="M32" s="4"/>
      <c r="N32" s="4"/>
      <c r="O32" s="4"/>
      <c r="P32" s="4"/>
    </row>
    <row r="33" ht="18.75" customHeight="1">
      <c r="A33" s="39"/>
      <c r="B33" s="39" t="s">
        <v>233</v>
      </c>
      <c r="C33" s="76">
        <v>1.0</v>
      </c>
      <c r="D33" s="39" t="s">
        <v>393</v>
      </c>
      <c r="E33" s="39">
        <f t="shared" si="8"/>
        <v>15</v>
      </c>
      <c r="F33" s="40">
        <f>'Reference price sheet'!$B$211</f>
        <v>0.5</v>
      </c>
      <c r="G33" s="41">
        <f>'Reference price sheet'!$C$211</f>
        <v>1</v>
      </c>
      <c r="H33" s="92">
        <f t="shared" si="2"/>
        <v>0.5</v>
      </c>
      <c r="I33" s="92">
        <f t="shared" si="9"/>
        <v>0.25</v>
      </c>
      <c r="J33" s="92">
        <f t="shared" si="10"/>
        <v>7.5</v>
      </c>
      <c r="K33" s="93">
        <f t="shared" si="11"/>
        <v>7.5</v>
      </c>
      <c r="L33" s="4"/>
      <c r="M33" s="4"/>
      <c r="N33" s="4"/>
      <c r="O33" s="4"/>
      <c r="P33" s="4"/>
    </row>
    <row r="34" ht="18.75" customHeight="1">
      <c r="A34" s="39"/>
      <c r="B34" s="39" t="s">
        <v>56</v>
      </c>
      <c r="C34" s="76">
        <v>1.0</v>
      </c>
      <c r="D34" s="39" t="s">
        <v>393</v>
      </c>
      <c r="E34" s="39">
        <f t="shared" si="8"/>
        <v>15</v>
      </c>
      <c r="F34" s="40">
        <f>'Reference price sheet'!$B$34</f>
        <v>10</v>
      </c>
      <c r="G34" s="41">
        <f>'Reference price sheet'!$C$34</f>
        <v>4</v>
      </c>
      <c r="H34" s="92">
        <f t="shared" si="2"/>
        <v>2.5</v>
      </c>
      <c r="I34" s="92">
        <f t="shared" si="9"/>
        <v>1.25</v>
      </c>
      <c r="J34" s="92">
        <f t="shared" si="10"/>
        <v>37.5</v>
      </c>
      <c r="K34" s="93">
        <f t="shared" si="11"/>
        <v>40</v>
      </c>
      <c r="L34" s="4"/>
      <c r="M34" s="4"/>
      <c r="N34" s="4"/>
      <c r="O34" s="4"/>
      <c r="P34" s="4"/>
    </row>
    <row r="35" ht="18.75" customHeight="1">
      <c r="A35" s="39"/>
      <c r="B35" s="39" t="s">
        <v>284</v>
      </c>
      <c r="C35" s="76">
        <v>1.0</v>
      </c>
      <c r="D35" s="39" t="s">
        <v>393</v>
      </c>
      <c r="E35" s="39">
        <f t="shared" si="8"/>
        <v>15</v>
      </c>
      <c r="F35" s="40">
        <f>'Reference price sheet'!$B$262</f>
        <v>0.9</v>
      </c>
      <c r="G35" s="41">
        <f>'Reference price sheet'!$C$262</f>
        <v>1</v>
      </c>
      <c r="H35" s="92">
        <f t="shared" si="2"/>
        <v>0.9</v>
      </c>
      <c r="I35" s="92">
        <f t="shared" si="9"/>
        <v>0.45</v>
      </c>
      <c r="J35" s="92">
        <f t="shared" si="10"/>
        <v>13.5</v>
      </c>
      <c r="K35" s="93">
        <f t="shared" si="11"/>
        <v>13.5</v>
      </c>
      <c r="L35" s="4"/>
      <c r="M35" s="4"/>
      <c r="N35" s="4"/>
      <c r="O35" s="4"/>
      <c r="P35" s="4"/>
    </row>
    <row r="36" ht="18.75" customHeight="1">
      <c r="A36" s="39"/>
      <c r="B36" s="39" t="s">
        <v>460</v>
      </c>
      <c r="C36" s="76">
        <v>3.0</v>
      </c>
      <c r="D36" s="39" t="s">
        <v>390</v>
      </c>
      <c r="E36" s="39">
        <f t="shared" ref="E36:E44" si="12">$G$7*C36</f>
        <v>3</v>
      </c>
      <c r="F36" s="40">
        <f>'Reference price sheet'!$B$246</f>
        <v>5</v>
      </c>
      <c r="G36" s="41">
        <f>'Reference price sheet'!$C$246</f>
        <v>1</v>
      </c>
      <c r="H36" s="92">
        <f t="shared" si="2"/>
        <v>5</v>
      </c>
      <c r="I36" s="92">
        <f t="shared" si="9"/>
        <v>0.5</v>
      </c>
      <c r="J36" s="92">
        <f t="shared" si="10"/>
        <v>15</v>
      </c>
      <c r="K36" s="93">
        <f t="shared" si="11"/>
        <v>15</v>
      </c>
      <c r="L36" s="4"/>
      <c r="M36" s="4"/>
      <c r="N36" s="4"/>
      <c r="O36" s="4"/>
      <c r="P36" s="4"/>
    </row>
    <row r="37" ht="18.75" customHeight="1">
      <c r="A37" s="39"/>
      <c r="B37" s="39" t="s">
        <v>122</v>
      </c>
      <c r="C37" s="76">
        <v>5.0</v>
      </c>
      <c r="D37" s="39" t="s">
        <v>390</v>
      </c>
      <c r="E37" s="39">
        <f t="shared" si="12"/>
        <v>5</v>
      </c>
      <c r="F37" s="40">
        <f>'Reference price sheet'!$B$100</f>
        <v>2.5</v>
      </c>
      <c r="G37" s="41">
        <f>'Reference price sheet'!$C$100</f>
        <v>1</v>
      </c>
      <c r="H37" s="92">
        <f t="shared" si="2"/>
        <v>2.5</v>
      </c>
      <c r="I37" s="92">
        <f t="shared" si="9"/>
        <v>0.4166666667</v>
      </c>
      <c r="J37" s="92">
        <f t="shared" si="10"/>
        <v>12.5</v>
      </c>
      <c r="K37" s="93">
        <f t="shared" si="11"/>
        <v>12.5</v>
      </c>
      <c r="L37" s="4"/>
      <c r="M37" s="4"/>
      <c r="N37" s="4"/>
      <c r="O37" s="4"/>
      <c r="P37" s="4"/>
    </row>
    <row r="38" ht="18.75" customHeight="1">
      <c r="A38" s="39"/>
      <c r="B38" s="39" t="s">
        <v>120</v>
      </c>
      <c r="C38" s="76">
        <v>3.0</v>
      </c>
      <c r="D38" s="39" t="s">
        <v>390</v>
      </c>
      <c r="E38" s="39">
        <f t="shared" si="12"/>
        <v>3</v>
      </c>
      <c r="F38" s="40">
        <f>'Reference price sheet'!$B$98</f>
        <v>6</v>
      </c>
      <c r="G38" s="41">
        <f>'Reference price sheet'!$C$98</f>
        <v>1</v>
      </c>
      <c r="H38" s="92">
        <f t="shared" si="2"/>
        <v>6</v>
      </c>
      <c r="I38" s="92">
        <f t="shared" si="9"/>
        <v>0.6</v>
      </c>
      <c r="J38" s="92">
        <f t="shared" si="10"/>
        <v>18</v>
      </c>
      <c r="K38" s="93">
        <f t="shared" si="11"/>
        <v>18</v>
      </c>
      <c r="L38" s="4"/>
      <c r="M38" s="4"/>
      <c r="N38" s="4"/>
      <c r="O38" s="4"/>
      <c r="P38" s="4"/>
    </row>
    <row r="39" ht="18.75" customHeight="1">
      <c r="A39" s="39"/>
      <c r="B39" s="39" t="s">
        <v>219</v>
      </c>
      <c r="C39" s="76">
        <v>3.0</v>
      </c>
      <c r="D39" s="39" t="s">
        <v>390</v>
      </c>
      <c r="E39" s="39">
        <f t="shared" si="12"/>
        <v>3</v>
      </c>
      <c r="F39" s="40">
        <f>'Reference price sheet'!$B$197</f>
        <v>3</v>
      </c>
      <c r="G39" s="41">
        <f>'Reference price sheet'!$C$197</f>
        <v>1</v>
      </c>
      <c r="H39" s="92">
        <f t="shared" si="2"/>
        <v>3</v>
      </c>
      <c r="I39" s="92">
        <f t="shared" si="9"/>
        <v>0.3</v>
      </c>
      <c r="J39" s="92">
        <f t="shared" si="10"/>
        <v>9</v>
      </c>
      <c r="K39" s="93">
        <f t="shared" si="11"/>
        <v>9</v>
      </c>
      <c r="L39" s="4"/>
      <c r="M39" s="4"/>
      <c r="N39" s="4"/>
      <c r="O39" s="4"/>
      <c r="P39" s="4"/>
    </row>
    <row r="40" ht="18.75" customHeight="1">
      <c r="A40" s="39"/>
      <c r="B40" s="39" t="s">
        <v>131</v>
      </c>
      <c r="C40" s="76">
        <v>5.0</v>
      </c>
      <c r="D40" s="39" t="s">
        <v>390</v>
      </c>
      <c r="E40" s="39">
        <f t="shared" si="12"/>
        <v>5</v>
      </c>
      <c r="F40" s="40">
        <f>'Reference price sheet'!$B$109</f>
        <v>2</v>
      </c>
      <c r="G40" s="41">
        <f>'Reference price sheet'!$C$109</f>
        <v>1</v>
      </c>
      <c r="H40" s="92">
        <f t="shared" si="2"/>
        <v>2</v>
      </c>
      <c r="I40" s="92">
        <f t="shared" si="9"/>
        <v>0.3333333333</v>
      </c>
      <c r="J40" s="92">
        <f t="shared" si="10"/>
        <v>10</v>
      </c>
      <c r="K40" s="93">
        <f t="shared" si="11"/>
        <v>10</v>
      </c>
      <c r="L40" s="4"/>
      <c r="M40" s="4"/>
      <c r="N40" s="4"/>
      <c r="O40" s="4"/>
      <c r="P40" s="4"/>
    </row>
    <row r="41" ht="18.75" customHeight="1">
      <c r="A41" s="39"/>
      <c r="B41" s="39" t="s">
        <v>179</v>
      </c>
      <c r="C41" s="76">
        <v>5.0</v>
      </c>
      <c r="D41" s="39" t="s">
        <v>390</v>
      </c>
      <c r="E41" s="39">
        <f t="shared" si="12"/>
        <v>5</v>
      </c>
      <c r="F41" s="40">
        <f>'Reference price sheet'!$B$157</f>
        <v>1</v>
      </c>
      <c r="G41" s="41">
        <f>'Reference price sheet'!$C$157</f>
        <v>1</v>
      </c>
      <c r="H41" s="92">
        <f t="shared" si="2"/>
        <v>1</v>
      </c>
      <c r="I41" s="92">
        <f t="shared" si="9"/>
        <v>0.1666666667</v>
      </c>
      <c r="J41" s="92">
        <f t="shared" si="10"/>
        <v>5</v>
      </c>
      <c r="K41" s="93">
        <f t="shared" si="11"/>
        <v>5</v>
      </c>
      <c r="L41" s="4"/>
      <c r="M41" s="4"/>
      <c r="N41" s="4"/>
      <c r="O41" s="4"/>
      <c r="P41" s="4"/>
    </row>
    <row r="42" ht="18.75" customHeight="1">
      <c r="A42" s="39"/>
      <c r="B42" s="39" t="s">
        <v>295</v>
      </c>
      <c r="C42" s="76">
        <v>5.0</v>
      </c>
      <c r="D42" s="39" t="s">
        <v>390</v>
      </c>
      <c r="E42" s="39">
        <f t="shared" si="12"/>
        <v>5</v>
      </c>
      <c r="F42" s="40">
        <v>2.0</v>
      </c>
      <c r="G42" s="41">
        <f>'Reference price sheet'!$C$197</f>
        <v>1</v>
      </c>
      <c r="H42" s="92">
        <f t="shared" si="2"/>
        <v>2</v>
      </c>
      <c r="I42" s="92">
        <f t="shared" si="9"/>
        <v>0.3333333333</v>
      </c>
      <c r="J42" s="92">
        <f t="shared" si="10"/>
        <v>10</v>
      </c>
      <c r="K42" s="93">
        <f t="shared" si="11"/>
        <v>10</v>
      </c>
      <c r="L42" s="4"/>
      <c r="M42" s="4"/>
      <c r="N42" s="4"/>
      <c r="O42" s="4"/>
      <c r="P42" s="4"/>
    </row>
    <row r="43" ht="18.75" customHeight="1">
      <c r="A43" s="39"/>
      <c r="B43" s="39" t="s">
        <v>296</v>
      </c>
      <c r="C43" s="76">
        <v>5.0</v>
      </c>
      <c r="D43" s="39" t="s">
        <v>390</v>
      </c>
      <c r="E43" s="39">
        <f t="shared" si="12"/>
        <v>5</v>
      </c>
      <c r="F43" s="40">
        <v>1.5</v>
      </c>
      <c r="G43" s="41">
        <f>'Reference price sheet'!$C$197</f>
        <v>1</v>
      </c>
      <c r="H43" s="92">
        <f t="shared" si="2"/>
        <v>1.5</v>
      </c>
      <c r="I43" s="92">
        <f t="shared" si="9"/>
        <v>0.25</v>
      </c>
      <c r="J43" s="92">
        <f t="shared" si="10"/>
        <v>7.5</v>
      </c>
      <c r="K43" s="93">
        <f t="shared" si="11"/>
        <v>7.5</v>
      </c>
      <c r="L43" s="4"/>
      <c r="M43" s="4"/>
      <c r="N43" s="4"/>
      <c r="O43" s="4"/>
      <c r="P43" s="4"/>
    </row>
    <row r="44" ht="18.75" customHeight="1">
      <c r="A44" s="39"/>
      <c r="B44" s="39" t="s">
        <v>297</v>
      </c>
      <c r="C44" s="76">
        <v>5.0</v>
      </c>
      <c r="D44" s="39" t="s">
        <v>390</v>
      </c>
      <c r="E44" s="39">
        <f t="shared" si="12"/>
        <v>5</v>
      </c>
      <c r="F44" s="40">
        <v>4.0</v>
      </c>
      <c r="G44" s="41">
        <f>'Reference price sheet'!$C$109</f>
        <v>1</v>
      </c>
      <c r="H44" s="92">
        <f t="shared" si="2"/>
        <v>4</v>
      </c>
      <c r="I44" s="92">
        <f t="shared" si="9"/>
        <v>0.6666666667</v>
      </c>
      <c r="J44" s="92">
        <f t="shared" si="10"/>
        <v>20</v>
      </c>
      <c r="K44" s="93">
        <f t="shared" si="11"/>
        <v>20</v>
      </c>
      <c r="L44" s="4"/>
      <c r="M44" s="4"/>
      <c r="N44" s="4"/>
      <c r="O44" s="4"/>
      <c r="P44" s="4"/>
    </row>
    <row r="45" ht="18.75" customHeight="1">
      <c r="A45" s="103" t="s">
        <v>461</v>
      </c>
      <c r="B45" s="103" t="s">
        <v>298</v>
      </c>
      <c r="C45" s="103">
        <v>5.0</v>
      </c>
      <c r="D45" s="103" t="s">
        <v>390</v>
      </c>
      <c r="E45" s="103">
        <f t="shared" ref="E45:E47" si="13">$G$8*C45</f>
        <v>150</v>
      </c>
      <c r="F45" s="105">
        <v>3.0</v>
      </c>
      <c r="G45" s="106">
        <f>'Reference price sheet'!$C$217</f>
        <v>1</v>
      </c>
      <c r="H45" s="107">
        <f t="shared" si="2"/>
        <v>3</v>
      </c>
      <c r="I45" s="107">
        <v>0.0</v>
      </c>
      <c r="J45" s="107">
        <v>0.0</v>
      </c>
      <c r="K45" s="107">
        <v>0.0</v>
      </c>
      <c r="L45" s="4"/>
      <c r="M45" s="4"/>
      <c r="N45" s="4"/>
      <c r="O45" s="4"/>
      <c r="P45" s="4"/>
      <c r="Q45" s="4"/>
    </row>
    <row r="46" ht="18.75" customHeight="1">
      <c r="A46" s="94"/>
      <c r="B46" s="39" t="s">
        <v>299</v>
      </c>
      <c r="C46" s="137">
        <v>10.0</v>
      </c>
      <c r="D46" s="39" t="s">
        <v>390</v>
      </c>
      <c r="E46" s="39">
        <f t="shared" si="13"/>
        <v>300</v>
      </c>
      <c r="F46" s="40">
        <v>10.0</v>
      </c>
      <c r="G46" s="41">
        <v>4.0</v>
      </c>
      <c r="H46" s="92">
        <f t="shared" si="2"/>
        <v>2.5</v>
      </c>
      <c r="I46" s="92">
        <f t="shared" ref="I46:I47" si="14">J46/$G$3</f>
        <v>1.666666667</v>
      </c>
      <c r="J46" s="92">
        <f t="shared" ref="J46:J47" si="15">H46*E46/$G$8</f>
        <v>25</v>
      </c>
      <c r="K46" s="93">
        <f t="shared" ref="K46:K47" si="16">(ROUNDUP(E46/G46, 0)*F46)</f>
        <v>750</v>
      </c>
      <c r="L46" s="4"/>
      <c r="M46" s="4"/>
      <c r="N46" s="4"/>
      <c r="O46" s="4"/>
      <c r="P46" s="4"/>
      <c r="Q46" s="4"/>
    </row>
    <row r="47" ht="18.75" customHeight="1">
      <c r="A47" s="94"/>
      <c r="B47" s="39" t="s">
        <v>462</v>
      </c>
      <c r="C47" s="137">
        <v>10.0</v>
      </c>
      <c r="D47" s="39" t="s">
        <v>390</v>
      </c>
      <c r="E47" s="39">
        <f t="shared" si="13"/>
        <v>300</v>
      </c>
      <c r="F47" s="40"/>
      <c r="G47" s="41"/>
      <c r="H47" s="92" t="str">
        <f t="shared" si="2"/>
        <v>#DIV/0!</v>
      </c>
      <c r="I47" s="92" t="str">
        <f t="shared" si="14"/>
        <v>#DIV/0!</v>
      </c>
      <c r="J47" s="92" t="str">
        <f t="shared" si="15"/>
        <v>#DIV/0!</v>
      </c>
      <c r="K47" s="93" t="str">
        <f t="shared" si="16"/>
        <v>#DIV/0!</v>
      </c>
      <c r="L47" s="4"/>
      <c r="M47" s="4"/>
      <c r="N47" s="4"/>
      <c r="O47" s="4"/>
      <c r="P47" s="4"/>
      <c r="Q47" s="4"/>
    </row>
    <row r="48" ht="22.5" customHeight="1">
      <c r="A48" s="97"/>
      <c r="B48" s="97"/>
      <c r="C48" s="97"/>
      <c r="D48" s="97"/>
      <c r="E48" s="97"/>
      <c r="F48" s="97"/>
      <c r="G48" s="97"/>
      <c r="H48" s="97" t="s">
        <v>395</v>
      </c>
      <c r="I48" s="98">
        <f t="shared" ref="I48:K48" si="17">SUM(I13:I41)</f>
        <v>42.275</v>
      </c>
      <c r="J48" s="98">
        <f t="shared" si="17"/>
        <v>1268.25</v>
      </c>
      <c r="K48" s="98">
        <f t="shared" si="17"/>
        <v>1270.75</v>
      </c>
      <c r="L48" s="4"/>
      <c r="M48" s="4"/>
      <c r="N48" s="4"/>
      <c r="O48" s="4"/>
      <c r="P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L61" s="4"/>
      <c r="M61" s="4"/>
      <c r="N61" s="4"/>
      <c r="O61" s="4"/>
      <c r="P61" s="4"/>
    </row>
    <row r="62" ht="15.75" customHeight="1">
      <c r="L62" s="4"/>
      <c r="M62" s="4"/>
      <c r="N62" s="4"/>
      <c r="O62" s="4"/>
      <c r="P62" s="4"/>
    </row>
    <row r="63" ht="15.75" customHeight="1">
      <c r="L63" s="4"/>
      <c r="M63" s="4"/>
      <c r="N63" s="4"/>
      <c r="O63" s="4"/>
      <c r="P63" s="4"/>
    </row>
    <row r="64" ht="15.75" customHeight="1">
      <c r="L64" s="4"/>
      <c r="M64" s="4"/>
      <c r="N64" s="4"/>
      <c r="O64" s="4"/>
      <c r="P64" s="4"/>
    </row>
    <row r="65" ht="15.75" customHeight="1">
      <c r="L65" s="4"/>
      <c r="M65" s="4"/>
      <c r="N65" s="4"/>
      <c r="O65" s="4"/>
      <c r="P65" s="4"/>
    </row>
    <row r="66" ht="15.75" customHeight="1">
      <c r="L66" s="4"/>
      <c r="M66" s="4"/>
      <c r="N66" s="4"/>
      <c r="O66" s="4"/>
      <c r="P66" s="4"/>
    </row>
    <row r="67" ht="15.75" customHeight="1">
      <c r="L67" s="4"/>
      <c r="M67" s="4"/>
      <c r="N67" s="4"/>
      <c r="O67" s="4"/>
      <c r="P67" s="4"/>
    </row>
    <row r="68" ht="15.75" customHeight="1">
      <c r="L68" s="4"/>
      <c r="M68" s="4"/>
      <c r="N68" s="4"/>
      <c r="O68" s="4"/>
      <c r="P68" s="4"/>
    </row>
    <row r="69" ht="15.75" customHeight="1">
      <c r="L69" s="4"/>
      <c r="M69" s="4"/>
      <c r="N69" s="4"/>
      <c r="O69" s="4"/>
      <c r="P69" s="4"/>
    </row>
    <row r="70" ht="15.75" customHeight="1">
      <c r="L70" s="4"/>
      <c r="M70" s="4"/>
      <c r="N70" s="4"/>
      <c r="O70" s="4"/>
      <c r="P70" s="4"/>
    </row>
    <row r="71" ht="15.75" customHeight="1">
      <c r="L71" s="4"/>
      <c r="M71" s="4"/>
      <c r="N71" s="4"/>
      <c r="O71" s="4"/>
      <c r="P71" s="4"/>
    </row>
    <row r="72" ht="15.75" customHeight="1">
      <c r="L72" s="4"/>
      <c r="M72" s="4"/>
      <c r="N72" s="4"/>
      <c r="O72" s="4"/>
      <c r="P72" s="4"/>
    </row>
    <row r="73" ht="15.75" customHeight="1">
      <c r="L73" s="4"/>
      <c r="M73" s="4"/>
      <c r="N73" s="4"/>
      <c r="O73" s="4"/>
      <c r="P73" s="4"/>
    </row>
    <row r="74" ht="15.75" customHeight="1">
      <c r="L74" s="4"/>
      <c r="M74" s="4"/>
      <c r="N74" s="4"/>
      <c r="O74" s="4"/>
      <c r="P74" s="4"/>
    </row>
    <row r="75" ht="15.75" customHeight="1">
      <c r="L75" s="4"/>
      <c r="M75" s="4"/>
      <c r="N75" s="4"/>
      <c r="O75" s="4"/>
      <c r="P75" s="4"/>
    </row>
    <row r="76" ht="15.75" customHeight="1">
      <c r="L76" s="4"/>
      <c r="M76" s="4"/>
      <c r="N76" s="4"/>
      <c r="O76" s="4"/>
      <c r="P76" s="4"/>
    </row>
    <row r="77" ht="15.75" customHeight="1">
      <c r="L77" s="4"/>
      <c r="M77" s="4"/>
      <c r="N77" s="4"/>
      <c r="O77" s="4"/>
      <c r="P77" s="4"/>
    </row>
    <row r="78" ht="15.75" customHeight="1">
      <c r="L78" s="4"/>
      <c r="M78" s="4"/>
      <c r="N78" s="4"/>
      <c r="O78" s="4"/>
      <c r="P78" s="4"/>
    </row>
    <row r="79" ht="15.75" customHeight="1">
      <c r="L79" s="4"/>
      <c r="M79" s="4"/>
      <c r="N79" s="4"/>
      <c r="O79" s="4"/>
      <c r="P79" s="4"/>
    </row>
    <row r="80" ht="15.75" customHeight="1">
      <c r="L80" s="4"/>
      <c r="M80" s="4"/>
      <c r="N80" s="4"/>
      <c r="O80" s="4"/>
      <c r="P80" s="4"/>
    </row>
    <row r="81" ht="15.75" customHeight="1">
      <c r="L81" s="4"/>
      <c r="M81" s="4"/>
      <c r="N81" s="4"/>
      <c r="O81" s="4"/>
      <c r="P81" s="4"/>
    </row>
    <row r="82" ht="15.75" customHeight="1">
      <c r="L82" s="4"/>
      <c r="M82" s="4"/>
      <c r="N82" s="4"/>
      <c r="O82" s="4"/>
      <c r="P82" s="4"/>
    </row>
    <row r="83" ht="15.75" customHeight="1">
      <c r="L83" s="4"/>
      <c r="M83" s="4"/>
      <c r="N83" s="4"/>
      <c r="O83" s="4"/>
      <c r="P83" s="4"/>
    </row>
    <row r="84" ht="15.75" customHeight="1">
      <c r="L84" s="4"/>
      <c r="M84" s="4"/>
      <c r="N84" s="4"/>
      <c r="O84" s="4"/>
      <c r="P84" s="4"/>
    </row>
    <row r="85" ht="15.75" customHeight="1">
      <c r="L85" s="4"/>
      <c r="M85" s="4"/>
      <c r="N85" s="4"/>
      <c r="O85" s="4"/>
      <c r="P85" s="4"/>
    </row>
    <row r="86" ht="15.75" customHeight="1">
      <c r="L86" s="4"/>
      <c r="M86" s="4"/>
      <c r="N86" s="4"/>
      <c r="O86" s="4"/>
      <c r="P86" s="4"/>
    </row>
    <row r="87" ht="15.75" customHeight="1">
      <c r="L87" s="4"/>
      <c r="M87" s="4"/>
      <c r="N87" s="4"/>
      <c r="O87" s="4"/>
      <c r="P87" s="4"/>
    </row>
    <row r="88" ht="15.75" customHeight="1">
      <c r="L88" s="4"/>
      <c r="M88" s="4"/>
      <c r="N88" s="4"/>
      <c r="O88" s="4"/>
      <c r="P88" s="4"/>
    </row>
    <row r="89" ht="15.75" customHeight="1">
      <c r="L89" s="4"/>
      <c r="M89" s="4"/>
      <c r="N89" s="4"/>
      <c r="O89" s="4"/>
      <c r="P89" s="4"/>
    </row>
    <row r="90" ht="15.75" customHeight="1">
      <c r="L90" s="4"/>
      <c r="M90" s="4"/>
      <c r="N90" s="4"/>
      <c r="O90" s="4"/>
      <c r="P90" s="4"/>
    </row>
    <row r="91" ht="15.75" customHeight="1">
      <c r="L91" s="4"/>
      <c r="M91" s="4"/>
      <c r="N91" s="4"/>
      <c r="O91" s="4"/>
      <c r="P91" s="4"/>
    </row>
    <row r="92" ht="15.75" customHeight="1">
      <c r="L92" s="4"/>
      <c r="M92" s="4"/>
      <c r="N92" s="4"/>
      <c r="O92" s="4"/>
      <c r="P92" s="4"/>
    </row>
    <row r="93" ht="15.75" customHeight="1">
      <c r="L93" s="4"/>
      <c r="M93" s="4"/>
      <c r="N93" s="4"/>
      <c r="O93" s="4"/>
      <c r="P93" s="4"/>
    </row>
    <row r="94" ht="15.75" customHeight="1">
      <c r="L94" s="4"/>
      <c r="M94" s="4"/>
      <c r="N94" s="4"/>
      <c r="O94" s="4"/>
      <c r="P94" s="4"/>
    </row>
    <row r="95" ht="15.75" customHeight="1">
      <c r="L95" s="4"/>
      <c r="M95" s="4"/>
      <c r="N95" s="4"/>
      <c r="O95" s="4"/>
      <c r="P95" s="4"/>
    </row>
    <row r="96" ht="15.75" customHeight="1">
      <c r="L96" s="4"/>
      <c r="M96" s="4"/>
      <c r="N96" s="4"/>
      <c r="O96" s="4"/>
      <c r="P96" s="4"/>
    </row>
    <row r="97" ht="15.75" customHeight="1">
      <c r="L97" s="4"/>
      <c r="M97" s="4"/>
      <c r="N97" s="4"/>
      <c r="O97" s="4"/>
      <c r="P97" s="4"/>
    </row>
    <row r="98" ht="15.75" customHeight="1">
      <c r="L98" s="4"/>
      <c r="M98" s="4"/>
      <c r="N98" s="4"/>
      <c r="O98" s="4"/>
      <c r="P98" s="4"/>
    </row>
    <row r="99" ht="15.75" customHeight="1">
      <c r="L99" s="4"/>
      <c r="M99" s="4"/>
      <c r="N99" s="4"/>
      <c r="O99" s="4"/>
      <c r="P99" s="4"/>
    </row>
    <row r="100" ht="15.75" customHeight="1">
      <c r="L100" s="4"/>
      <c r="M100" s="4"/>
      <c r="N100" s="4"/>
      <c r="O100" s="4"/>
      <c r="P100" s="4"/>
    </row>
    <row r="101" ht="15.75" customHeight="1">
      <c r="L101" s="4"/>
      <c r="M101" s="4"/>
      <c r="N101" s="4"/>
      <c r="O101" s="4"/>
      <c r="P101" s="4"/>
    </row>
    <row r="102" ht="15.75" customHeight="1">
      <c r="L102" s="4"/>
      <c r="M102" s="4"/>
      <c r="N102" s="4"/>
      <c r="O102" s="4"/>
      <c r="P102" s="4"/>
    </row>
    <row r="103" ht="15.75" customHeight="1">
      <c r="L103" s="4"/>
      <c r="M103" s="4"/>
      <c r="N103" s="4"/>
      <c r="O103" s="4"/>
      <c r="P103" s="4"/>
    </row>
    <row r="104" ht="15.75" customHeight="1">
      <c r="L104" s="4"/>
      <c r="M104" s="4"/>
      <c r="N104" s="4"/>
      <c r="O104" s="4"/>
      <c r="P104" s="4"/>
    </row>
    <row r="105" ht="15.75" customHeight="1">
      <c r="L105" s="4"/>
      <c r="M105" s="4"/>
      <c r="N105" s="4"/>
      <c r="O105" s="4"/>
      <c r="P105" s="4"/>
    </row>
    <row r="106" ht="15.75" customHeight="1">
      <c r="L106" s="4"/>
      <c r="M106" s="4"/>
      <c r="N106" s="4"/>
      <c r="O106" s="4"/>
      <c r="P106" s="4"/>
    </row>
    <row r="107" ht="15.75" customHeight="1">
      <c r="L107" s="4"/>
      <c r="M107" s="4"/>
      <c r="N107" s="4"/>
      <c r="O107" s="4"/>
      <c r="P107" s="4"/>
    </row>
    <row r="108" ht="15.75" customHeight="1">
      <c r="L108" s="4"/>
      <c r="M108" s="4"/>
      <c r="N108" s="4"/>
      <c r="O108" s="4"/>
      <c r="P108" s="4"/>
    </row>
    <row r="109" ht="15.75" customHeight="1">
      <c r="L109" s="4"/>
      <c r="M109" s="4"/>
      <c r="N109" s="4"/>
      <c r="O109" s="4"/>
      <c r="P109" s="4"/>
    </row>
    <row r="110" ht="15.75" customHeight="1">
      <c r="L110" s="4"/>
      <c r="M110" s="4"/>
      <c r="N110" s="4"/>
      <c r="O110" s="4"/>
      <c r="P110" s="4"/>
    </row>
    <row r="111" ht="15.75" customHeight="1">
      <c r="L111" s="4"/>
      <c r="M111" s="4"/>
      <c r="N111" s="4"/>
      <c r="O111" s="4"/>
      <c r="P111" s="4"/>
    </row>
    <row r="112" ht="15.75" customHeight="1">
      <c r="L112" s="4"/>
      <c r="M112" s="4"/>
      <c r="N112" s="4"/>
      <c r="O112" s="4"/>
      <c r="P112" s="4"/>
    </row>
    <row r="113" ht="15.75" customHeight="1">
      <c r="L113" s="4"/>
      <c r="M113" s="4"/>
      <c r="N113" s="4"/>
      <c r="O113" s="4"/>
      <c r="P113" s="4"/>
    </row>
    <row r="114" ht="15.75" customHeight="1">
      <c r="L114" s="4"/>
      <c r="M114" s="4"/>
      <c r="N114" s="4"/>
      <c r="O114" s="4"/>
      <c r="P114" s="4"/>
    </row>
    <row r="115" ht="15.75" customHeight="1">
      <c r="L115" s="4"/>
      <c r="M115" s="4"/>
      <c r="N115" s="4"/>
      <c r="O115" s="4"/>
      <c r="P115" s="4"/>
    </row>
    <row r="116" ht="15.75" customHeight="1">
      <c r="L116" s="4"/>
      <c r="M116" s="4"/>
      <c r="N116" s="4"/>
      <c r="O116" s="4"/>
      <c r="P116" s="4"/>
    </row>
    <row r="117" ht="15.75" customHeight="1">
      <c r="L117" s="4"/>
      <c r="M117" s="4"/>
      <c r="N117" s="4"/>
      <c r="O117" s="4"/>
      <c r="P117" s="4"/>
    </row>
    <row r="118" ht="15.75" customHeight="1">
      <c r="L118" s="4"/>
      <c r="M118" s="4"/>
      <c r="N118" s="4"/>
      <c r="O118" s="4"/>
      <c r="P118" s="4"/>
    </row>
    <row r="119" ht="15.75" customHeight="1">
      <c r="L119" s="4"/>
      <c r="M119" s="4"/>
      <c r="N119" s="4"/>
      <c r="O119" s="4"/>
      <c r="P119" s="4"/>
    </row>
    <row r="120" ht="15.75" customHeight="1">
      <c r="L120" s="4"/>
      <c r="M120" s="4"/>
      <c r="N120" s="4"/>
      <c r="O120" s="4"/>
      <c r="P120" s="4"/>
    </row>
    <row r="121" ht="15.75" customHeight="1">
      <c r="L121" s="4"/>
      <c r="M121" s="4"/>
      <c r="N121" s="4"/>
      <c r="O121" s="4"/>
      <c r="P121" s="4"/>
    </row>
    <row r="122" ht="15.75" customHeight="1">
      <c r="L122" s="4"/>
      <c r="M122" s="4"/>
      <c r="N122" s="4"/>
      <c r="O122" s="4"/>
      <c r="P122" s="4"/>
    </row>
    <row r="123" ht="15.75" customHeight="1">
      <c r="L123" s="4"/>
      <c r="M123" s="4"/>
      <c r="N123" s="4"/>
      <c r="O123" s="4"/>
      <c r="P123" s="4"/>
    </row>
    <row r="124" ht="15.75" customHeight="1">
      <c r="L124" s="4"/>
      <c r="M124" s="4"/>
      <c r="N124" s="4"/>
      <c r="O124" s="4"/>
      <c r="P124" s="4"/>
    </row>
    <row r="125" ht="15.75" customHeight="1">
      <c r="L125" s="4"/>
      <c r="M125" s="4"/>
      <c r="N125" s="4"/>
      <c r="O125" s="4"/>
      <c r="P125" s="4"/>
    </row>
    <row r="126" ht="15.75" customHeight="1">
      <c r="L126" s="4"/>
      <c r="M126" s="4"/>
      <c r="N126" s="4"/>
      <c r="O126" s="4"/>
      <c r="P126" s="4"/>
    </row>
    <row r="127" ht="15.75" customHeight="1">
      <c r="L127" s="4"/>
      <c r="M127" s="4"/>
      <c r="N127" s="4"/>
      <c r="O127" s="4"/>
      <c r="P127" s="4"/>
    </row>
    <row r="128" ht="15.75" customHeight="1">
      <c r="L128" s="4"/>
      <c r="M128" s="4"/>
      <c r="N128" s="4"/>
      <c r="O128" s="4"/>
      <c r="P128" s="4"/>
    </row>
    <row r="129" ht="15.75" customHeight="1">
      <c r="L129" s="4"/>
      <c r="M129" s="4"/>
      <c r="N129" s="4"/>
      <c r="O129" s="4"/>
      <c r="P129" s="4"/>
    </row>
    <row r="130" ht="15.75" customHeight="1">
      <c r="L130" s="4"/>
      <c r="M130" s="4"/>
      <c r="N130" s="4"/>
      <c r="O130" s="4"/>
      <c r="P130" s="4"/>
    </row>
    <row r="131" ht="15.75" customHeight="1">
      <c r="L131" s="4"/>
      <c r="M131" s="4"/>
      <c r="N131" s="4"/>
      <c r="O131" s="4"/>
      <c r="P131" s="4"/>
    </row>
    <row r="132" ht="15.75" customHeight="1">
      <c r="L132" s="4"/>
      <c r="M132" s="4"/>
      <c r="N132" s="4"/>
      <c r="O132" s="4"/>
      <c r="P132" s="4"/>
    </row>
    <row r="133" ht="15.75" customHeight="1">
      <c r="L133" s="4"/>
      <c r="M133" s="4"/>
      <c r="N133" s="4"/>
      <c r="O133" s="4"/>
      <c r="P133" s="4"/>
    </row>
    <row r="134" ht="15.75" customHeight="1">
      <c r="L134" s="4"/>
      <c r="M134" s="4"/>
      <c r="N134" s="4"/>
      <c r="O134" s="4"/>
      <c r="P134" s="4"/>
    </row>
    <row r="135" ht="15.75" customHeight="1">
      <c r="L135" s="4"/>
      <c r="M135" s="4"/>
      <c r="N135" s="4"/>
      <c r="O135" s="4"/>
      <c r="P135" s="4"/>
    </row>
    <row r="136" ht="15.75" customHeight="1">
      <c r="L136" s="4"/>
      <c r="M136" s="4"/>
      <c r="N136" s="4"/>
      <c r="O136" s="4"/>
      <c r="P136" s="4"/>
    </row>
    <row r="137" ht="15.75" customHeight="1">
      <c r="L137" s="4"/>
      <c r="M137" s="4"/>
      <c r="N137" s="4"/>
      <c r="O137" s="4"/>
      <c r="P137" s="4"/>
    </row>
    <row r="138" ht="15.75" customHeight="1">
      <c r="L138" s="4"/>
      <c r="M138" s="4"/>
      <c r="N138" s="4"/>
      <c r="O138" s="4"/>
      <c r="P138" s="4"/>
    </row>
    <row r="139" ht="15.75" customHeight="1">
      <c r="L139" s="4"/>
      <c r="M139" s="4"/>
      <c r="N139" s="4"/>
      <c r="O139" s="4"/>
      <c r="P139" s="4"/>
    </row>
    <row r="140" ht="15.75" customHeight="1">
      <c r="L140" s="4"/>
      <c r="M140" s="4"/>
      <c r="N140" s="4"/>
      <c r="O140" s="4"/>
      <c r="P140" s="4"/>
    </row>
    <row r="141" ht="15.75" customHeight="1">
      <c r="L141" s="4"/>
      <c r="M141" s="4"/>
      <c r="N141" s="4"/>
      <c r="O141" s="4"/>
      <c r="P141" s="4"/>
    </row>
    <row r="142" ht="15.75" customHeight="1">
      <c r="L142" s="4"/>
      <c r="M142" s="4"/>
      <c r="N142" s="4"/>
      <c r="O142" s="4"/>
      <c r="P142" s="4"/>
    </row>
    <row r="143" ht="15.75" customHeight="1">
      <c r="L143" s="4"/>
      <c r="M143" s="4"/>
      <c r="N143" s="4"/>
      <c r="O143" s="4"/>
      <c r="P143" s="4"/>
    </row>
    <row r="144" ht="15.75" customHeight="1">
      <c r="L144" s="4"/>
      <c r="M144" s="4"/>
      <c r="N144" s="4"/>
      <c r="O144" s="4"/>
      <c r="P144" s="4"/>
    </row>
    <row r="145" ht="15.75" customHeight="1">
      <c r="L145" s="4"/>
      <c r="M145" s="4"/>
      <c r="N145" s="4"/>
      <c r="O145" s="4"/>
      <c r="P145" s="4"/>
    </row>
    <row r="146" ht="15.75" customHeight="1">
      <c r="L146" s="4"/>
      <c r="M146" s="4"/>
      <c r="N146" s="4"/>
      <c r="O146" s="4"/>
      <c r="P146" s="4"/>
    </row>
    <row r="147" ht="15.75" customHeight="1">
      <c r="L147" s="4"/>
      <c r="M147" s="4"/>
      <c r="N147" s="4"/>
      <c r="O147" s="4"/>
      <c r="P147" s="4"/>
    </row>
    <row r="148" ht="15.75" customHeight="1">
      <c r="L148" s="4"/>
      <c r="M148" s="4"/>
      <c r="N148" s="4"/>
      <c r="O148" s="4"/>
      <c r="P148" s="4"/>
    </row>
    <row r="149" ht="15.75" customHeight="1">
      <c r="L149" s="4"/>
      <c r="M149" s="4"/>
      <c r="N149" s="4"/>
      <c r="O149" s="4"/>
      <c r="P149" s="4"/>
    </row>
    <row r="150" ht="15.75" customHeight="1">
      <c r="L150" s="4"/>
      <c r="M150" s="4"/>
      <c r="N150" s="4"/>
      <c r="O150" s="4"/>
      <c r="P150" s="4"/>
    </row>
    <row r="151" ht="15.75" customHeight="1">
      <c r="L151" s="4"/>
      <c r="M151" s="4"/>
      <c r="N151" s="4"/>
      <c r="O151" s="4"/>
      <c r="P151" s="4"/>
    </row>
    <row r="152" ht="15.75" customHeight="1">
      <c r="L152" s="4"/>
      <c r="M152" s="4"/>
      <c r="N152" s="4"/>
      <c r="O152" s="4"/>
      <c r="P152" s="4"/>
    </row>
    <row r="153" ht="15.75" customHeight="1">
      <c r="L153" s="4"/>
      <c r="M153" s="4"/>
      <c r="N153" s="4"/>
      <c r="O153" s="4"/>
      <c r="P153" s="4"/>
    </row>
    <row r="154" ht="15.75" customHeight="1">
      <c r="L154" s="4"/>
      <c r="M154" s="4"/>
      <c r="N154" s="4"/>
      <c r="O154" s="4"/>
      <c r="P154" s="4"/>
    </row>
    <row r="155" ht="15.75" customHeight="1">
      <c r="L155" s="4"/>
      <c r="M155" s="4"/>
      <c r="N155" s="4"/>
      <c r="O155" s="4"/>
      <c r="P155" s="4"/>
    </row>
    <row r="156" ht="15.75" customHeight="1">
      <c r="L156" s="4"/>
      <c r="M156" s="4"/>
      <c r="N156" s="4"/>
      <c r="O156" s="4"/>
      <c r="P156" s="4"/>
    </row>
    <row r="157" ht="15.75" customHeight="1">
      <c r="L157" s="4"/>
      <c r="M157" s="4"/>
      <c r="N157" s="4"/>
      <c r="O157" s="4"/>
      <c r="P157" s="4"/>
    </row>
    <row r="158" ht="15.75" customHeight="1">
      <c r="L158" s="4"/>
      <c r="M158" s="4"/>
      <c r="N158" s="4"/>
      <c r="O158" s="4"/>
      <c r="P158" s="4"/>
    </row>
    <row r="159" ht="15.75" customHeight="1">
      <c r="L159" s="4"/>
      <c r="M159" s="4"/>
      <c r="N159" s="4"/>
      <c r="O159" s="4"/>
      <c r="P159" s="4"/>
    </row>
    <row r="160" ht="15.75" customHeight="1">
      <c r="L160" s="4"/>
      <c r="M160" s="4"/>
      <c r="N160" s="4"/>
      <c r="O160" s="4"/>
      <c r="P160" s="4"/>
    </row>
    <row r="161" ht="15.75" customHeight="1">
      <c r="L161" s="4"/>
      <c r="M161" s="4"/>
      <c r="N161" s="4"/>
      <c r="O161" s="4"/>
      <c r="P161" s="4"/>
    </row>
    <row r="162" ht="15.75" customHeight="1">
      <c r="L162" s="4"/>
      <c r="M162" s="4"/>
      <c r="N162" s="4"/>
      <c r="O162" s="4"/>
      <c r="P162" s="4"/>
    </row>
    <row r="163" ht="15.75" customHeight="1">
      <c r="L163" s="4"/>
      <c r="M163" s="4"/>
      <c r="N163" s="4"/>
      <c r="O163" s="4"/>
      <c r="P163" s="4"/>
    </row>
    <row r="164" ht="15.75" customHeight="1">
      <c r="L164" s="4"/>
      <c r="M164" s="4"/>
      <c r="N164" s="4"/>
      <c r="O164" s="4"/>
      <c r="P164" s="4"/>
    </row>
    <row r="165" ht="15.75" customHeight="1">
      <c r="L165" s="4"/>
      <c r="M165" s="4"/>
      <c r="N165" s="4"/>
      <c r="O165" s="4"/>
      <c r="P165" s="4"/>
    </row>
    <row r="166" ht="15.75" customHeight="1">
      <c r="L166" s="4"/>
      <c r="M166" s="4"/>
      <c r="N166" s="4"/>
      <c r="O166" s="4"/>
      <c r="P166" s="4"/>
    </row>
    <row r="167" ht="15.75" customHeight="1">
      <c r="L167" s="4"/>
      <c r="M167" s="4"/>
      <c r="N167" s="4"/>
      <c r="O167" s="4"/>
      <c r="P167" s="4"/>
    </row>
    <row r="168" ht="15.75" customHeight="1">
      <c r="L168" s="4"/>
      <c r="M168" s="4"/>
      <c r="N168" s="4"/>
      <c r="O168" s="4"/>
      <c r="P168" s="4"/>
    </row>
    <row r="169" ht="15.75" customHeight="1">
      <c r="L169" s="4"/>
      <c r="M169" s="4"/>
      <c r="N169" s="4"/>
      <c r="O169" s="4"/>
      <c r="P169" s="4"/>
    </row>
    <row r="170" ht="15.75" customHeight="1">
      <c r="L170" s="4"/>
      <c r="M170" s="4"/>
      <c r="N170" s="4"/>
      <c r="O170" s="4"/>
      <c r="P170" s="4"/>
    </row>
    <row r="171" ht="15.75" customHeight="1">
      <c r="L171" s="4"/>
      <c r="M171" s="4"/>
      <c r="N171" s="4"/>
      <c r="O171" s="4"/>
      <c r="P171" s="4"/>
    </row>
    <row r="172" ht="15.75" customHeight="1">
      <c r="L172" s="4"/>
      <c r="M172" s="4"/>
      <c r="N172" s="4"/>
      <c r="O172" s="4"/>
      <c r="P172" s="4"/>
    </row>
    <row r="173" ht="15.75" customHeight="1">
      <c r="L173" s="4"/>
      <c r="M173" s="4"/>
      <c r="N173" s="4"/>
      <c r="O173" s="4"/>
      <c r="P173" s="4"/>
    </row>
    <row r="174" ht="15.75" customHeight="1">
      <c r="L174" s="4"/>
      <c r="M174" s="4"/>
      <c r="N174" s="4"/>
      <c r="O174" s="4"/>
      <c r="P174" s="4"/>
    </row>
    <row r="175" ht="15.75" customHeight="1">
      <c r="L175" s="4"/>
      <c r="M175" s="4"/>
      <c r="N175" s="4"/>
      <c r="O175" s="4"/>
      <c r="P175" s="4"/>
    </row>
    <row r="176" ht="15.75" customHeight="1">
      <c r="L176" s="4"/>
      <c r="M176" s="4"/>
      <c r="N176" s="4"/>
      <c r="O176" s="4"/>
      <c r="P176" s="4"/>
    </row>
    <row r="177" ht="15.75" customHeight="1">
      <c r="L177" s="4"/>
      <c r="M177" s="4"/>
      <c r="N177" s="4"/>
      <c r="O177" s="4"/>
      <c r="P177" s="4"/>
    </row>
    <row r="178" ht="15.75" customHeight="1">
      <c r="L178" s="4"/>
      <c r="M178" s="4"/>
      <c r="N178" s="4"/>
      <c r="O178" s="4"/>
      <c r="P178" s="4"/>
    </row>
    <row r="179" ht="15.75" customHeight="1">
      <c r="L179" s="4"/>
      <c r="M179" s="4"/>
      <c r="N179" s="4"/>
      <c r="O179" s="4"/>
      <c r="P179" s="4"/>
    </row>
    <row r="180" ht="15.75" customHeight="1">
      <c r="L180" s="4"/>
      <c r="M180" s="4"/>
      <c r="N180" s="4"/>
      <c r="O180" s="4"/>
      <c r="P180" s="4"/>
    </row>
    <row r="181" ht="15.75" customHeight="1">
      <c r="L181" s="4"/>
      <c r="M181" s="4"/>
      <c r="N181" s="4"/>
      <c r="O181" s="4"/>
      <c r="P181" s="4"/>
    </row>
    <row r="182" ht="15.75" customHeight="1">
      <c r="L182" s="4"/>
      <c r="M182" s="4"/>
      <c r="N182" s="4"/>
      <c r="O182" s="4"/>
      <c r="P182" s="4"/>
    </row>
    <row r="183" ht="15.75" customHeight="1">
      <c r="L183" s="4"/>
      <c r="M183" s="4"/>
      <c r="N183" s="4"/>
      <c r="O183" s="4"/>
      <c r="P183" s="4"/>
    </row>
    <row r="184" ht="15.75" customHeight="1">
      <c r="L184" s="4"/>
      <c r="M184" s="4"/>
      <c r="N184" s="4"/>
      <c r="O184" s="4"/>
      <c r="P184" s="4"/>
    </row>
    <row r="185" ht="15.75" customHeight="1">
      <c r="L185" s="4"/>
      <c r="M185" s="4"/>
      <c r="N185" s="4"/>
      <c r="O185" s="4"/>
      <c r="P185" s="4"/>
    </row>
    <row r="186" ht="15.75" customHeight="1">
      <c r="L186" s="4"/>
      <c r="M186" s="4"/>
      <c r="N186" s="4"/>
      <c r="O186" s="4"/>
      <c r="P186" s="4"/>
    </row>
    <row r="187" ht="15.75" customHeight="1">
      <c r="L187" s="4"/>
      <c r="M187" s="4"/>
      <c r="N187" s="4"/>
      <c r="O187" s="4"/>
      <c r="P187" s="4"/>
    </row>
    <row r="188" ht="15.75" customHeight="1">
      <c r="L188" s="4"/>
      <c r="M188" s="4"/>
      <c r="N188" s="4"/>
      <c r="O188" s="4"/>
      <c r="P188" s="4"/>
    </row>
    <row r="189" ht="15.75" customHeight="1">
      <c r="L189" s="4"/>
      <c r="M189" s="4"/>
      <c r="N189" s="4"/>
      <c r="O189" s="4"/>
      <c r="P189" s="4"/>
    </row>
    <row r="190" ht="15.75" customHeight="1">
      <c r="L190" s="4"/>
      <c r="M190" s="4"/>
      <c r="N190" s="4"/>
      <c r="O190" s="4"/>
      <c r="P190" s="4"/>
    </row>
    <row r="191" ht="15.75" customHeight="1">
      <c r="L191" s="4"/>
      <c r="M191" s="4"/>
      <c r="N191" s="4"/>
      <c r="O191" s="4"/>
      <c r="P191" s="4"/>
    </row>
    <row r="192" ht="15.75" customHeight="1">
      <c r="L192" s="4"/>
      <c r="M192" s="4"/>
      <c r="N192" s="4"/>
      <c r="O192" s="4"/>
      <c r="P192" s="4"/>
    </row>
    <row r="193" ht="15.75" customHeight="1">
      <c r="L193" s="4"/>
      <c r="M193" s="4"/>
      <c r="N193" s="4"/>
      <c r="O193" s="4"/>
      <c r="P193" s="4"/>
    </row>
    <row r="194" ht="15.75" customHeight="1">
      <c r="L194" s="4"/>
      <c r="M194" s="4"/>
      <c r="N194" s="4"/>
      <c r="O194" s="4"/>
      <c r="P194" s="4"/>
    </row>
    <row r="195" ht="15.75" customHeight="1">
      <c r="L195" s="4"/>
      <c r="M195" s="4"/>
      <c r="N195" s="4"/>
      <c r="O195" s="4"/>
      <c r="P195" s="4"/>
    </row>
    <row r="196" ht="15.75" customHeight="1">
      <c r="L196" s="4"/>
      <c r="M196" s="4"/>
      <c r="N196" s="4"/>
      <c r="O196" s="4"/>
      <c r="P196" s="4"/>
    </row>
    <row r="197" ht="15.75" customHeight="1">
      <c r="L197" s="4"/>
      <c r="M197" s="4"/>
      <c r="N197" s="4"/>
      <c r="O197" s="4"/>
      <c r="P197" s="4"/>
    </row>
    <row r="198" ht="15.75" customHeight="1">
      <c r="L198" s="4"/>
      <c r="M198" s="4"/>
      <c r="N198" s="4"/>
      <c r="O198" s="4"/>
      <c r="P198" s="4"/>
    </row>
    <row r="199" ht="15.75" customHeight="1">
      <c r="L199" s="4"/>
      <c r="M199" s="4"/>
      <c r="N199" s="4"/>
      <c r="O199" s="4"/>
      <c r="P199" s="4"/>
    </row>
    <row r="200" ht="15.75" customHeight="1">
      <c r="L200" s="4"/>
      <c r="M200" s="4"/>
      <c r="N200" s="4"/>
      <c r="O200" s="4"/>
      <c r="P200" s="4"/>
    </row>
    <row r="201" ht="15.75" customHeight="1">
      <c r="L201" s="4"/>
      <c r="M201" s="4"/>
      <c r="N201" s="4"/>
      <c r="O201" s="4"/>
      <c r="P201" s="4"/>
    </row>
    <row r="202" ht="15.75" customHeight="1">
      <c r="L202" s="4"/>
      <c r="M202" s="4"/>
      <c r="N202" s="4"/>
      <c r="O202" s="4"/>
      <c r="P202" s="4"/>
    </row>
    <row r="203" ht="15.75" customHeight="1">
      <c r="L203" s="4"/>
      <c r="M203" s="4"/>
      <c r="N203" s="4"/>
      <c r="O203" s="4"/>
      <c r="P203" s="4"/>
    </row>
    <row r="204" ht="15.75" customHeight="1">
      <c r="L204" s="4"/>
      <c r="M204" s="4"/>
      <c r="N204" s="4"/>
      <c r="O204" s="4"/>
      <c r="P204" s="4"/>
    </row>
    <row r="205" ht="15.75" customHeight="1">
      <c r="L205" s="4"/>
      <c r="M205" s="4"/>
      <c r="N205" s="4"/>
      <c r="O205" s="4"/>
      <c r="P205" s="4"/>
    </row>
    <row r="206" ht="15.75" customHeight="1">
      <c r="L206" s="4"/>
      <c r="M206" s="4"/>
      <c r="N206" s="4"/>
      <c r="O206" s="4"/>
      <c r="P206" s="4"/>
    </row>
    <row r="207" ht="15.75" customHeight="1">
      <c r="L207" s="4"/>
      <c r="M207" s="4"/>
      <c r="N207" s="4"/>
      <c r="O207" s="4"/>
      <c r="P207" s="4"/>
    </row>
    <row r="208" ht="15.75" customHeight="1">
      <c r="L208" s="4"/>
      <c r="M208" s="4"/>
      <c r="N208" s="4"/>
      <c r="O208" s="4"/>
      <c r="P208" s="4"/>
    </row>
    <row r="209" ht="15.75" customHeight="1">
      <c r="L209" s="4"/>
      <c r="M209" s="4"/>
      <c r="N209" s="4"/>
      <c r="O209" s="4"/>
      <c r="P209" s="4"/>
    </row>
    <row r="210" ht="15.75" customHeight="1">
      <c r="L210" s="4"/>
      <c r="M210" s="4"/>
      <c r="N210" s="4"/>
      <c r="O210" s="4"/>
      <c r="P210" s="4"/>
    </row>
    <row r="211" ht="15.75" customHeight="1">
      <c r="L211" s="4"/>
      <c r="M211" s="4"/>
      <c r="N211" s="4"/>
      <c r="O211" s="4"/>
      <c r="P211" s="4"/>
    </row>
    <row r="212" ht="15.75" customHeight="1">
      <c r="L212" s="4"/>
      <c r="M212" s="4"/>
      <c r="N212" s="4"/>
      <c r="O212" s="4"/>
      <c r="P212" s="4"/>
    </row>
    <row r="213" ht="15.75" customHeight="1">
      <c r="L213" s="4"/>
      <c r="M213" s="4"/>
      <c r="N213" s="4"/>
      <c r="O213" s="4"/>
      <c r="P213" s="4"/>
    </row>
    <row r="214" ht="15.75" customHeight="1">
      <c r="L214" s="4"/>
      <c r="M214" s="4"/>
      <c r="N214" s="4"/>
      <c r="O214" s="4"/>
      <c r="P214" s="4"/>
    </row>
    <row r="215" ht="15.75" customHeight="1">
      <c r="L215" s="4"/>
      <c r="M215" s="4"/>
      <c r="N215" s="4"/>
      <c r="O215" s="4"/>
      <c r="P215" s="4"/>
    </row>
    <row r="216" ht="15.75" customHeight="1">
      <c r="L216" s="4"/>
      <c r="M216" s="4"/>
      <c r="N216" s="4"/>
      <c r="O216" s="4"/>
      <c r="P216" s="4"/>
    </row>
    <row r="217" ht="15.75" customHeight="1">
      <c r="L217" s="4"/>
      <c r="M217" s="4"/>
      <c r="N217" s="4"/>
      <c r="O217" s="4"/>
      <c r="P217" s="4"/>
    </row>
    <row r="218" ht="15.75" customHeight="1">
      <c r="L218" s="4"/>
      <c r="M218" s="4"/>
      <c r="N218" s="4"/>
      <c r="O218" s="4"/>
      <c r="P218" s="4"/>
    </row>
    <row r="219" ht="15.75" customHeight="1">
      <c r="L219" s="4"/>
      <c r="M219" s="4"/>
      <c r="N219" s="4"/>
      <c r="O219" s="4"/>
      <c r="P219" s="4"/>
    </row>
    <row r="220" ht="15.75" customHeight="1">
      <c r="L220" s="4"/>
      <c r="M220" s="4"/>
      <c r="N220" s="4"/>
      <c r="O220" s="4"/>
      <c r="P220" s="4"/>
    </row>
    <row r="221" ht="15.75" customHeight="1">
      <c r="L221" s="4"/>
      <c r="M221" s="4"/>
      <c r="N221" s="4"/>
      <c r="O221" s="4"/>
      <c r="P221" s="4"/>
    </row>
    <row r="222" ht="15.75" customHeight="1">
      <c r="L222" s="4"/>
      <c r="M222" s="4"/>
      <c r="N222" s="4"/>
      <c r="O222" s="4"/>
      <c r="P222" s="4"/>
    </row>
    <row r="223" ht="15.75" customHeight="1">
      <c r="L223" s="4"/>
      <c r="M223" s="4"/>
      <c r="N223" s="4"/>
      <c r="O223" s="4"/>
      <c r="P223" s="4"/>
    </row>
    <row r="224" ht="15.75" customHeight="1">
      <c r="L224" s="4"/>
      <c r="M224" s="4"/>
      <c r="N224" s="4"/>
      <c r="O224" s="4"/>
      <c r="P224" s="4"/>
    </row>
    <row r="225" ht="15.75" customHeight="1">
      <c r="L225" s="4"/>
      <c r="M225" s="4"/>
      <c r="N225" s="4"/>
      <c r="O225" s="4"/>
      <c r="P225" s="4"/>
    </row>
    <row r="226" ht="15.75" customHeight="1">
      <c r="L226" s="4"/>
      <c r="M226" s="4"/>
      <c r="N226" s="4"/>
      <c r="O226" s="4"/>
      <c r="P226" s="4"/>
    </row>
    <row r="227" ht="15.75" customHeight="1">
      <c r="L227" s="4"/>
      <c r="M227" s="4"/>
      <c r="N227" s="4"/>
      <c r="O227" s="4"/>
      <c r="P227" s="4"/>
    </row>
    <row r="228" ht="15.75" customHeight="1">
      <c r="L228" s="4"/>
      <c r="M228" s="4"/>
      <c r="N228" s="4"/>
      <c r="O228" s="4"/>
      <c r="P228" s="4"/>
    </row>
    <row r="229" ht="15.75" customHeight="1">
      <c r="L229" s="4"/>
      <c r="M229" s="4"/>
      <c r="N229" s="4"/>
      <c r="O229" s="4"/>
      <c r="P229" s="4"/>
    </row>
    <row r="230" ht="15.75" customHeight="1">
      <c r="L230" s="4"/>
      <c r="M230" s="4"/>
      <c r="N230" s="4"/>
      <c r="O230" s="4"/>
      <c r="P230" s="4"/>
    </row>
    <row r="231" ht="15.75" customHeight="1">
      <c r="L231" s="4"/>
      <c r="M231" s="4"/>
      <c r="N231" s="4"/>
      <c r="O231" s="4"/>
      <c r="P231" s="4"/>
    </row>
    <row r="232" ht="15.75" customHeight="1">
      <c r="L232" s="4"/>
      <c r="M232" s="4"/>
      <c r="N232" s="4"/>
      <c r="O232" s="4"/>
      <c r="P232" s="4"/>
    </row>
    <row r="233" ht="15.75" customHeight="1">
      <c r="L233" s="4"/>
      <c r="M233" s="4"/>
      <c r="N233" s="4"/>
      <c r="O233" s="4"/>
      <c r="P233" s="4"/>
    </row>
    <row r="234" ht="15.75" customHeight="1">
      <c r="L234" s="4"/>
      <c r="M234" s="4"/>
      <c r="N234" s="4"/>
      <c r="O234" s="4"/>
      <c r="P234" s="4"/>
    </row>
    <row r="235" ht="15.75" customHeight="1">
      <c r="L235" s="4"/>
      <c r="M235" s="4"/>
      <c r="N235" s="4"/>
      <c r="O235" s="4"/>
      <c r="P235" s="4"/>
    </row>
    <row r="236" ht="15.75" customHeight="1">
      <c r="L236" s="4"/>
      <c r="M236" s="4"/>
      <c r="N236" s="4"/>
      <c r="O236" s="4"/>
      <c r="P236" s="4"/>
    </row>
    <row r="237" ht="15.75" customHeight="1">
      <c r="L237" s="4"/>
      <c r="M237" s="4"/>
      <c r="N237" s="4"/>
      <c r="O237" s="4"/>
      <c r="P237" s="4"/>
    </row>
    <row r="238" ht="15.75" customHeight="1">
      <c r="L238" s="4"/>
      <c r="M238" s="4"/>
      <c r="N238" s="4"/>
      <c r="O238" s="4"/>
      <c r="P238" s="4"/>
    </row>
    <row r="239" ht="15.75" customHeight="1">
      <c r="L239" s="4"/>
      <c r="M239" s="4"/>
      <c r="N239" s="4"/>
      <c r="O239" s="4"/>
      <c r="P239" s="4"/>
    </row>
    <row r="240" ht="15.75" customHeight="1">
      <c r="L240" s="4"/>
      <c r="M240" s="4"/>
      <c r="N240" s="4"/>
      <c r="O240" s="4"/>
      <c r="P240" s="4"/>
    </row>
    <row r="241" ht="15.75" customHeight="1">
      <c r="L241" s="4"/>
      <c r="M241" s="4"/>
      <c r="N241" s="4"/>
      <c r="O241" s="4"/>
      <c r="P241" s="4"/>
    </row>
    <row r="242" ht="15.75" customHeight="1">
      <c r="L242" s="4"/>
      <c r="M242" s="4"/>
      <c r="N242" s="4"/>
      <c r="O242" s="4"/>
      <c r="P242" s="4"/>
    </row>
    <row r="243" ht="15.75" customHeight="1">
      <c r="L243" s="4"/>
      <c r="M243" s="4"/>
      <c r="N243" s="4"/>
      <c r="O243" s="4"/>
      <c r="P243" s="4"/>
    </row>
    <row r="244" ht="15.75" customHeight="1">
      <c r="L244" s="4"/>
      <c r="M244" s="4"/>
      <c r="N244" s="4"/>
      <c r="O244" s="4"/>
      <c r="P244" s="4"/>
    </row>
    <row r="245" ht="15.75" customHeight="1">
      <c r="L245" s="4"/>
      <c r="M245" s="4"/>
      <c r="N245" s="4"/>
      <c r="O245" s="4"/>
      <c r="P245" s="4"/>
    </row>
    <row r="246" ht="15.75" customHeight="1">
      <c r="L246" s="4"/>
      <c r="M246" s="4"/>
      <c r="N246" s="4"/>
      <c r="O246" s="4"/>
      <c r="P246" s="4"/>
    </row>
    <row r="247" ht="15.75" customHeight="1">
      <c r="L247" s="4"/>
      <c r="M247" s="4"/>
      <c r="N247" s="4"/>
      <c r="O247" s="4"/>
      <c r="P247" s="4"/>
    </row>
    <row r="248" ht="15.75" customHeight="1">
      <c r="L248" s="4"/>
      <c r="M248" s="4"/>
      <c r="N248" s="4"/>
      <c r="O248" s="4"/>
      <c r="P248" s="4"/>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C5:F5"/>
    <mergeCell ref="C6:F6"/>
    <mergeCell ref="C4:F4"/>
    <mergeCell ref="C7:F7"/>
    <mergeCell ref="C8:F8"/>
    <mergeCell ref="C9:F9"/>
    <mergeCell ref="C10:F10"/>
    <mergeCell ref="A11:K11"/>
    <mergeCell ref="A1:K1"/>
    <mergeCell ref="A2:B10"/>
    <mergeCell ref="C2:F2"/>
    <mergeCell ref="H2:K2"/>
    <mergeCell ref="C3:F3"/>
    <mergeCell ref="H3:K5"/>
    <mergeCell ref="H6:K10"/>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7.88"/>
    <col customWidth="1" min="3" max="3" width="14.13"/>
    <col customWidth="1" min="4" max="4" width="10.13"/>
    <col customWidth="1" min="5" max="6" width="14.63"/>
    <col customWidth="1" min="7" max="7" width="20.13"/>
    <col customWidth="1" min="8" max="11" width="14.63"/>
    <col customWidth="1" min="12" max="26" width="14.38"/>
  </cols>
  <sheetData>
    <row r="1" ht="37.5" customHeight="1">
      <c r="A1" s="1" t="s">
        <v>463</v>
      </c>
      <c r="B1" s="2"/>
      <c r="C1" s="2"/>
      <c r="D1" s="2"/>
      <c r="E1" s="2"/>
      <c r="F1" s="2"/>
      <c r="G1" s="2"/>
      <c r="H1" s="2"/>
      <c r="I1" s="2"/>
      <c r="J1" s="2"/>
      <c r="K1" s="3"/>
      <c r="L1" s="4"/>
      <c r="M1" s="4"/>
      <c r="N1" s="4"/>
      <c r="O1" s="4"/>
      <c r="P1" s="4"/>
      <c r="Q1" s="4"/>
    </row>
    <row r="2" ht="22.5" customHeight="1">
      <c r="A2" s="5" t="s">
        <v>464</v>
      </c>
      <c r="B2" s="2"/>
      <c r="C2" s="2"/>
      <c r="D2" s="2"/>
      <c r="E2" s="2"/>
      <c r="F2" s="2"/>
      <c r="G2" s="2"/>
      <c r="H2" s="2"/>
      <c r="I2" s="2"/>
      <c r="J2" s="2"/>
      <c r="K2" s="3"/>
      <c r="L2" s="4"/>
      <c r="M2" s="4"/>
      <c r="N2" s="4"/>
      <c r="O2" s="4"/>
      <c r="P2" s="4"/>
      <c r="Q2" s="4"/>
    </row>
    <row r="3" ht="18.75" customHeight="1">
      <c r="A3" s="73" t="s">
        <v>465</v>
      </c>
      <c r="B3" s="74"/>
      <c r="C3" s="75" t="s">
        <v>369</v>
      </c>
      <c r="D3" s="2"/>
      <c r="E3" s="2"/>
      <c r="F3" s="3"/>
      <c r="G3" s="76">
        <v>30.0</v>
      </c>
      <c r="H3" s="138" t="s">
        <v>370</v>
      </c>
      <c r="I3" s="2"/>
      <c r="J3" s="2"/>
      <c r="K3" s="3"/>
      <c r="L3" s="4"/>
      <c r="M3" s="4"/>
      <c r="N3" s="4"/>
      <c r="O3" s="4"/>
      <c r="P3" s="4"/>
      <c r="Q3" s="4"/>
    </row>
    <row r="4" ht="18.75" customHeight="1">
      <c r="A4" s="78"/>
      <c r="B4" s="79"/>
      <c r="C4" s="80" t="s">
        <v>466</v>
      </c>
      <c r="D4" s="2"/>
      <c r="E4" s="2"/>
      <c r="F4" s="3"/>
      <c r="G4" s="81">
        <f>$G$3/2</f>
        <v>15</v>
      </c>
      <c r="H4" s="82" t="s">
        <v>467</v>
      </c>
      <c r="I4" s="83"/>
      <c r="J4" s="83"/>
      <c r="K4" s="74"/>
      <c r="L4" s="4"/>
      <c r="M4" s="4"/>
      <c r="N4" s="4"/>
      <c r="O4" s="4"/>
      <c r="P4" s="4"/>
      <c r="Q4" s="4"/>
    </row>
    <row r="5" ht="18.75" customHeight="1">
      <c r="A5" s="78"/>
      <c r="B5" s="79"/>
      <c r="C5" s="75" t="s">
        <v>373</v>
      </c>
      <c r="D5" s="2"/>
      <c r="E5" s="2"/>
      <c r="F5" s="3"/>
      <c r="G5" s="76">
        <v>1.0</v>
      </c>
      <c r="H5" s="78"/>
      <c r="K5" s="79"/>
      <c r="L5" s="4"/>
      <c r="M5" s="4"/>
      <c r="N5" s="4"/>
      <c r="O5" s="4"/>
      <c r="P5" s="4"/>
      <c r="Q5" s="4"/>
    </row>
    <row r="6" ht="18.75" customHeight="1">
      <c r="A6" s="78"/>
      <c r="B6" s="79"/>
      <c r="C6" s="75" t="s">
        <v>468</v>
      </c>
      <c r="D6" s="2"/>
      <c r="E6" s="2"/>
      <c r="F6" s="3"/>
      <c r="G6" s="76">
        <v>5.0</v>
      </c>
      <c r="H6" s="84"/>
      <c r="I6" s="85"/>
      <c r="J6" s="85"/>
      <c r="K6" s="86"/>
      <c r="L6" s="4"/>
      <c r="M6" s="4"/>
      <c r="N6" s="4"/>
      <c r="O6" s="4"/>
      <c r="P6" s="4"/>
      <c r="Q6" s="4"/>
    </row>
    <row r="7" ht="18.75" customHeight="1">
      <c r="A7" s="78"/>
      <c r="B7" s="79"/>
      <c r="C7" s="80" t="s">
        <v>469</v>
      </c>
      <c r="D7" s="2"/>
      <c r="E7" s="2"/>
      <c r="F7" s="3"/>
      <c r="G7" s="81">
        <f>$G$3/$G$6</f>
        <v>6</v>
      </c>
      <c r="H7" s="87" t="s">
        <v>470</v>
      </c>
      <c r="I7" s="83"/>
      <c r="J7" s="83"/>
      <c r="K7" s="74"/>
      <c r="L7" s="4"/>
      <c r="M7" s="4"/>
      <c r="N7" s="4"/>
      <c r="O7" s="4"/>
      <c r="P7" s="4"/>
      <c r="Q7" s="4"/>
    </row>
    <row r="8" ht="18.75" customHeight="1">
      <c r="A8" s="78"/>
      <c r="B8" s="79"/>
      <c r="C8" s="75" t="s">
        <v>376</v>
      </c>
      <c r="D8" s="2"/>
      <c r="E8" s="2"/>
      <c r="F8" s="3"/>
      <c r="G8" s="76">
        <v>1.0</v>
      </c>
      <c r="H8" s="78"/>
      <c r="K8" s="79"/>
      <c r="L8" s="4"/>
      <c r="M8" s="4"/>
      <c r="N8" s="4"/>
      <c r="O8" s="4"/>
      <c r="P8" s="4"/>
      <c r="Q8" s="4"/>
    </row>
    <row r="9" ht="18.75" customHeight="1">
      <c r="A9" s="78"/>
      <c r="B9" s="79"/>
      <c r="C9" s="80" t="s">
        <v>471</v>
      </c>
      <c r="D9" s="2"/>
      <c r="E9" s="2"/>
      <c r="F9" s="3"/>
      <c r="G9" s="81">
        <f>$G$3*$G$8</f>
        <v>30</v>
      </c>
      <c r="H9" s="84"/>
      <c r="I9" s="85"/>
      <c r="J9" s="85"/>
      <c r="K9" s="86"/>
      <c r="L9" s="4"/>
      <c r="M9" s="4"/>
      <c r="N9" s="4"/>
      <c r="O9" s="4"/>
      <c r="P9" s="4"/>
      <c r="Q9" s="4"/>
    </row>
    <row r="10" ht="18.75" customHeight="1">
      <c r="A10" s="78"/>
      <c r="B10" s="79"/>
      <c r="C10" s="80" t="s">
        <v>472</v>
      </c>
      <c r="D10" s="2"/>
      <c r="E10" s="2"/>
      <c r="F10" s="3"/>
      <c r="G10" s="81">
        <f>$G$9/2</f>
        <v>15</v>
      </c>
      <c r="H10" s="139" t="s">
        <v>473</v>
      </c>
      <c r="I10" s="83"/>
      <c r="J10" s="83"/>
      <c r="K10" s="74"/>
      <c r="L10" s="4"/>
      <c r="M10" s="4"/>
      <c r="N10" s="4"/>
      <c r="O10" s="4"/>
      <c r="P10" s="4"/>
      <c r="Q10" s="4"/>
    </row>
    <row r="11" ht="18.75" customHeight="1">
      <c r="A11" s="84"/>
      <c r="B11" s="86"/>
      <c r="C11" s="80" t="s">
        <v>474</v>
      </c>
      <c r="D11" s="2"/>
      <c r="E11" s="2"/>
      <c r="F11" s="3"/>
      <c r="G11" s="81">
        <f>$G$6*$G$8</f>
        <v>5</v>
      </c>
      <c r="H11" s="84"/>
      <c r="I11" s="85"/>
      <c r="J11" s="85"/>
      <c r="K11" s="86"/>
      <c r="L11" s="4"/>
      <c r="M11" s="4"/>
      <c r="N11" s="4"/>
      <c r="O11" s="4"/>
      <c r="P11" s="4"/>
      <c r="Q11" s="4"/>
    </row>
    <row r="12" ht="22.5" customHeight="1">
      <c r="A12" s="88" t="s">
        <v>475</v>
      </c>
      <c r="B12" s="2"/>
      <c r="C12" s="2"/>
      <c r="D12" s="2"/>
      <c r="E12" s="2"/>
      <c r="F12" s="2"/>
      <c r="G12" s="2"/>
      <c r="H12" s="2"/>
      <c r="I12" s="2"/>
      <c r="J12" s="2"/>
      <c r="K12" s="3"/>
      <c r="L12" s="4"/>
      <c r="M12" s="4"/>
      <c r="N12" s="4"/>
      <c r="O12" s="4"/>
      <c r="P12" s="4"/>
      <c r="Q12" s="4"/>
    </row>
    <row r="13" ht="22.5" customHeight="1">
      <c r="A13" s="89" t="s">
        <v>381</v>
      </c>
      <c r="B13" s="89" t="s">
        <v>24</v>
      </c>
      <c r="C13" s="89" t="s">
        <v>382</v>
      </c>
      <c r="D13" s="89" t="s">
        <v>383</v>
      </c>
      <c r="E13" s="89" t="s">
        <v>384</v>
      </c>
      <c r="F13" s="89" t="s">
        <v>25</v>
      </c>
      <c r="G13" s="89" t="s">
        <v>26</v>
      </c>
      <c r="H13" s="89" t="s">
        <v>385</v>
      </c>
      <c r="I13" s="89" t="s">
        <v>386</v>
      </c>
      <c r="J13" s="89" t="s">
        <v>387</v>
      </c>
      <c r="K13" s="89" t="s">
        <v>388</v>
      </c>
      <c r="L13" s="4"/>
      <c r="M13" s="4"/>
      <c r="N13" s="4"/>
      <c r="O13" s="4"/>
      <c r="P13" s="4"/>
      <c r="Q13" s="4"/>
    </row>
    <row r="14" ht="18.75" customHeight="1">
      <c r="A14" s="140" t="s">
        <v>476</v>
      </c>
      <c r="B14" s="141" t="s">
        <v>477</v>
      </c>
      <c r="C14" s="141"/>
      <c r="D14" s="141"/>
      <c r="E14" s="141"/>
      <c r="F14" s="142"/>
      <c r="G14" s="141"/>
      <c r="H14" s="142"/>
      <c r="I14" s="142">
        <v>0.0</v>
      </c>
      <c r="J14" s="142">
        <v>0.0</v>
      </c>
      <c r="K14" s="142">
        <v>0.0</v>
      </c>
      <c r="L14" s="4"/>
      <c r="M14" s="4"/>
      <c r="N14" s="4"/>
      <c r="O14" s="4"/>
      <c r="P14" s="4"/>
      <c r="Q14" s="4"/>
    </row>
    <row r="15" ht="18.75" customHeight="1">
      <c r="A15" s="143"/>
      <c r="B15" s="141" t="s">
        <v>478</v>
      </c>
      <c r="C15" s="141"/>
      <c r="D15" s="141"/>
      <c r="E15" s="141"/>
      <c r="F15" s="142"/>
      <c r="G15" s="141"/>
      <c r="H15" s="142"/>
      <c r="I15" s="142">
        <v>0.0</v>
      </c>
      <c r="J15" s="142">
        <v>0.0</v>
      </c>
      <c r="K15" s="142">
        <v>0.0</v>
      </c>
      <c r="L15" s="4"/>
      <c r="M15" s="4"/>
      <c r="N15" s="4"/>
      <c r="O15" s="4"/>
      <c r="P15" s="4"/>
      <c r="Q15" s="4"/>
    </row>
    <row r="16" ht="18.75" customHeight="1">
      <c r="A16" s="143"/>
      <c r="B16" s="141" t="s">
        <v>479</v>
      </c>
      <c r="C16" s="141"/>
      <c r="D16" s="141"/>
      <c r="E16" s="141"/>
      <c r="F16" s="142"/>
      <c r="G16" s="141"/>
      <c r="H16" s="142"/>
      <c r="I16" s="142">
        <v>0.0</v>
      </c>
      <c r="J16" s="142">
        <v>0.0</v>
      </c>
      <c r="K16" s="142">
        <v>0.0</v>
      </c>
      <c r="L16" s="4"/>
      <c r="M16" s="4"/>
      <c r="N16" s="4"/>
      <c r="O16" s="4"/>
      <c r="P16" s="4"/>
      <c r="Q16" s="4"/>
    </row>
    <row r="17" ht="18.75" customHeight="1">
      <c r="A17" s="143"/>
      <c r="B17" s="141" t="s">
        <v>480</v>
      </c>
      <c r="C17" s="141"/>
      <c r="D17" s="141"/>
      <c r="E17" s="141"/>
      <c r="F17" s="142"/>
      <c r="G17" s="141"/>
      <c r="H17" s="142"/>
      <c r="I17" s="142">
        <v>0.0</v>
      </c>
      <c r="J17" s="142">
        <v>0.0</v>
      </c>
      <c r="K17" s="142">
        <v>0.0</v>
      </c>
      <c r="L17" s="4"/>
      <c r="M17" s="4"/>
      <c r="N17" s="4"/>
      <c r="O17" s="4"/>
      <c r="P17" s="4"/>
      <c r="Q17" s="4"/>
    </row>
    <row r="18" ht="18.75" customHeight="1">
      <c r="A18" s="110"/>
      <c r="B18" s="141" t="s">
        <v>481</v>
      </c>
      <c r="C18" s="141"/>
      <c r="D18" s="141"/>
      <c r="E18" s="141"/>
      <c r="F18" s="142"/>
      <c r="G18" s="141"/>
      <c r="H18" s="142"/>
      <c r="I18" s="142">
        <v>0.0</v>
      </c>
      <c r="J18" s="142">
        <v>0.0</v>
      </c>
      <c r="K18" s="142">
        <v>0.0</v>
      </c>
      <c r="L18" s="4"/>
      <c r="M18" s="4"/>
      <c r="N18" s="4"/>
      <c r="O18" s="4"/>
      <c r="P18" s="4"/>
      <c r="Q18" s="4"/>
    </row>
    <row r="19" ht="18.75" customHeight="1">
      <c r="A19" s="144" t="s">
        <v>482</v>
      </c>
      <c r="B19" s="103" t="s">
        <v>200</v>
      </c>
      <c r="C19" s="103">
        <v>1.0</v>
      </c>
      <c r="D19" s="103" t="s">
        <v>390</v>
      </c>
      <c r="E19" s="103">
        <f t="shared" ref="E19:E22" si="1">$G$8*C19</f>
        <v>1</v>
      </c>
      <c r="F19" s="105">
        <f>'Reference price sheet'!$B$178</f>
        <v>1.25</v>
      </c>
      <c r="G19" s="106">
        <f>'Reference price sheet'!$C$178</f>
        <v>1</v>
      </c>
      <c r="H19" s="107">
        <f t="shared" ref="H19:H22" si="2">F19/G19</f>
        <v>1.25</v>
      </c>
      <c r="I19" s="107">
        <v>0.0</v>
      </c>
      <c r="J19" s="107">
        <v>0.0</v>
      </c>
      <c r="K19" s="107">
        <v>0.0</v>
      </c>
      <c r="L19" s="4"/>
      <c r="M19" s="4"/>
      <c r="N19" s="4"/>
      <c r="O19" s="4"/>
      <c r="P19" s="4"/>
      <c r="Q19" s="4"/>
    </row>
    <row r="20" ht="18.75" customHeight="1">
      <c r="A20" s="103"/>
      <c r="B20" s="103" t="s">
        <v>239</v>
      </c>
      <c r="C20" s="103">
        <v>1.0</v>
      </c>
      <c r="D20" s="103" t="s">
        <v>390</v>
      </c>
      <c r="E20" s="103">
        <f t="shared" si="1"/>
        <v>1</v>
      </c>
      <c r="F20" s="105">
        <f>'Reference price sheet'!$B$217</f>
        <v>0.5</v>
      </c>
      <c r="G20" s="106">
        <f>'Reference price sheet'!$C$217</f>
        <v>1</v>
      </c>
      <c r="H20" s="107">
        <f t="shared" si="2"/>
        <v>0.5</v>
      </c>
      <c r="I20" s="107">
        <v>0.0</v>
      </c>
      <c r="J20" s="107">
        <v>0.0</v>
      </c>
      <c r="K20" s="107">
        <v>0.0</v>
      </c>
      <c r="L20" s="4"/>
      <c r="M20" s="4"/>
      <c r="N20" s="4"/>
      <c r="O20" s="4"/>
      <c r="P20" s="4"/>
      <c r="Q20" s="4"/>
    </row>
    <row r="21" ht="18.75" customHeight="1">
      <c r="A21" s="103"/>
      <c r="B21" s="103" t="s">
        <v>300</v>
      </c>
      <c r="C21" s="103">
        <v>1.0</v>
      </c>
      <c r="D21" s="103" t="s">
        <v>390</v>
      </c>
      <c r="E21" s="103">
        <f t="shared" si="1"/>
        <v>1</v>
      </c>
      <c r="F21" s="105">
        <v>20.0</v>
      </c>
      <c r="G21" s="106">
        <f>'Reference price sheet'!$C$217</f>
        <v>1</v>
      </c>
      <c r="H21" s="107">
        <f t="shared" si="2"/>
        <v>20</v>
      </c>
      <c r="I21" s="107">
        <v>0.0</v>
      </c>
      <c r="J21" s="107">
        <v>0.0</v>
      </c>
      <c r="K21" s="107">
        <v>0.0</v>
      </c>
      <c r="L21" s="4"/>
      <c r="M21" s="4"/>
      <c r="N21" s="4"/>
      <c r="O21" s="4"/>
      <c r="P21" s="4"/>
      <c r="Q21" s="4"/>
    </row>
    <row r="22" ht="18.75" customHeight="1">
      <c r="A22" s="39"/>
      <c r="B22" s="39" t="s">
        <v>483</v>
      </c>
      <c r="C22" s="45">
        <v>6.0</v>
      </c>
      <c r="D22" s="94" t="s">
        <v>390</v>
      </c>
      <c r="E22" s="39">
        <f t="shared" si="1"/>
        <v>6</v>
      </c>
      <c r="F22" s="40">
        <f>'Reference price sheet'!$B$272</f>
        <v>6</v>
      </c>
      <c r="G22" s="41">
        <f>'Reference price sheet'!$C$272</f>
        <v>1</v>
      </c>
      <c r="H22" s="92">
        <f t="shared" si="2"/>
        <v>6</v>
      </c>
      <c r="I22" s="92">
        <f>J22/$G$3</f>
        <v>1.2</v>
      </c>
      <c r="J22" s="92">
        <f>H22*E22/$G$8</f>
        <v>36</v>
      </c>
      <c r="K22" s="93">
        <f>(ROUNDUP(E22/G22, 0)*F22)</f>
        <v>36</v>
      </c>
      <c r="L22" s="19"/>
      <c r="M22" s="19"/>
      <c r="N22" s="19"/>
      <c r="O22" s="19"/>
      <c r="P22" s="19"/>
    </row>
    <row r="23" ht="22.5" customHeight="1">
      <c r="A23" s="97"/>
      <c r="B23" s="97"/>
      <c r="C23" s="97"/>
      <c r="D23" s="97"/>
      <c r="E23" s="97"/>
      <c r="F23" s="97"/>
      <c r="G23" s="97"/>
      <c r="H23" s="97" t="s">
        <v>484</v>
      </c>
      <c r="I23" s="98">
        <f t="shared" ref="I23:K23" si="3">SUM(I14:I22)</f>
        <v>1.2</v>
      </c>
      <c r="J23" s="98">
        <f t="shared" si="3"/>
        <v>36</v>
      </c>
      <c r="K23" s="98">
        <f t="shared" si="3"/>
        <v>36</v>
      </c>
      <c r="L23" s="4"/>
      <c r="M23" s="4"/>
      <c r="N23" s="4"/>
      <c r="O23" s="4"/>
      <c r="P23" s="4"/>
      <c r="Q23" s="4"/>
    </row>
    <row r="24" ht="22.5" customHeight="1">
      <c r="A24" s="88" t="s">
        <v>485</v>
      </c>
      <c r="B24" s="2"/>
      <c r="C24" s="2"/>
      <c r="D24" s="2"/>
      <c r="E24" s="2"/>
      <c r="F24" s="2"/>
      <c r="G24" s="2"/>
      <c r="H24" s="2"/>
      <c r="I24" s="2"/>
      <c r="J24" s="2"/>
      <c r="K24" s="3"/>
      <c r="L24" s="4"/>
      <c r="M24" s="4"/>
      <c r="N24" s="4"/>
      <c r="O24" s="4"/>
      <c r="P24" s="4"/>
      <c r="Q24" s="4"/>
    </row>
    <row r="25" ht="18.75" customHeight="1">
      <c r="A25" s="94"/>
      <c r="B25" s="39" t="s">
        <v>33</v>
      </c>
      <c r="C25" s="137">
        <v>10.0</v>
      </c>
      <c r="D25" s="39" t="s">
        <v>390</v>
      </c>
      <c r="E25" s="39">
        <f t="shared" ref="E25:E33" si="4">$G$8*C25</f>
        <v>10</v>
      </c>
      <c r="F25" s="40">
        <f>'Reference price sheet'!$B$153</f>
        <v>1</v>
      </c>
      <c r="G25" s="41">
        <v>7.0</v>
      </c>
      <c r="H25" s="92">
        <f t="shared" ref="H25:H38" si="5">F25/G25</f>
        <v>0.1428571429</v>
      </c>
      <c r="I25" s="92">
        <f t="shared" ref="I25:I35" si="6">J25/$G$3</f>
        <v>0.04761904762</v>
      </c>
      <c r="J25" s="92">
        <f t="shared" ref="J25:J35" si="7">H25*E25/$G$8</f>
        <v>1.428571429</v>
      </c>
      <c r="K25" s="93">
        <f t="shared" ref="K25:K35" si="8">(ROUNDUP(E25/G25, 0)*F25)</f>
        <v>2</v>
      </c>
      <c r="L25" s="4"/>
      <c r="M25" s="4"/>
      <c r="N25" s="4"/>
      <c r="O25" s="4"/>
      <c r="P25" s="4"/>
      <c r="Q25" s="4"/>
    </row>
    <row r="26" ht="18.75" customHeight="1">
      <c r="A26" s="94"/>
      <c r="B26" s="39" t="s">
        <v>28</v>
      </c>
      <c r="C26" s="137">
        <v>10.0</v>
      </c>
      <c r="D26" s="39" t="s">
        <v>390</v>
      </c>
      <c r="E26" s="39">
        <f t="shared" si="4"/>
        <v>10</v>
      </c>
      <c r="F26" s="40">
        <v>0.65</v>
      </c>
      <c r="G26" s="41">
        <v>5.0</v>
      </c>
      <c r="H26" s="92">
        <f t="shared" si="5"/>
        <v>0.13</v>
      </c>
      <c r="I26" s="92">
        <f t="shared" si="6"/>
        <v>0.04333333333</v>
      </c>
      <c r="J26" s="92">
        <f t="shared" si="7"/>
        <v>1.3</v>
      </c>
      <c r="K26" s="93">
        <f t="shared" si="8"/>
        <v>1.3</v>
      </c>
      <c r="L26" s="4"/>
      <c r="M26" s="4"/>
      <c r="N26" s="4"/>
      <c r="O26" s="4"/>
      <c r="P26" s="4"/>
      <c r="Q26" s="4"/>
    </row>
    <row r="27" ht="18.75" customHeight="1">
      <c r="A27" s="94"/>
      <c r="B27" s="39" t="s">
        <v>256</v>
      </c>
      <c r="C27" s="137">
        <v>10.0</v>
      </c>
      <c r="D27" s="39" t="s">
        <v>390</v>
      </c>
      <c r="E27" s="39">
        <f t="shared" si="4"/>
        <v>10</v>
      </c>
      <c r="F27" s="40">
        <v>0.85</v>
      </c>
      <c r="G27" s="41">
        <v>6.0</v>
      </c>
      <c r="H27" s="92">
        <f t="shared" si="5"/>
        <v>0.1416666667</v>
      </c>
      <c r="I27" s="92">
        <f t="shared" si="6"/>
        <v>0.04722222222</v>
      </c>
      <c r="J27" s="92">
        <f t="shared" si="7"/>
        <v>1.416666667</v>
      </c>
      <c r="K27" s="93">
        <f t="shared" si="8"/>
        <v>1.7</v>
      </c>
      <c r="L27" s="4"/>
      <c r="M27" s="4"/>
      <c r="N27" s="4"/>
      <c r="O27" s="4"/>
      <c r="P27" s="4"/>
      <c r="Q27" s="4"/>
    </row>
    <row r="28" ht="18.75" customHeight="1">
      <c r="A28" s="94"/>
      <c r="B28" s="39" t="s">
        <v>486</v>
      </c>
      <c r="C28" s="137">
        <v>5.0</v>
      </c>
      <c r="D28" s="39" t="s">
        <v>390</v>
      </c>
      <c r="E28" s="39">
        <f t="shared" si="4"/>
        <v>5</v>
      </c>
      <c r="F28" s="40">
        <v>0.65</v>
      </c>
      <c r="G28" s="41">
        <f>'Reference price sheet'!$C$19</f>
        <v>1</v>
      </c>
      <c r="H28" s="92">
        <f t="shared" si="5"/>
        <v>0.65</v>
      </c>
      <c r="I28" s="92">
        <f t="shared" si="6"/>
        <v>0.1083333333</v>
      </c>
      <c r="J28" s="92">
        <f t="shared" si="7"/>
        <v>3.25</v>
      </c>
      <c r="K28" s="93">
        <f t="shared" si="8"/>
        <v>3.25</v>
      </c>
      <c r="L28" s="4"/>
      <c r="M28" s="4"/>
      <c r="N28" s="4"/>
      <c r="O28" s="4"/>
      <c r="P28" s="4"/>
      <c r="Q28" s="4"/>
    </row>
    <row r="29" ht="18.75" customHeight="1">
      <c r="A29" s="94"/>
      <c r="B29" s="39" t="s">
        <v>487</v>
      </c>
      <c r="C29" s="137">
        <v>2.0</v>
      </c>
      <c r="D29" s="39" t="s">
        <v>390</v>
      </c>
      <c r="E29" s="39">
        <f t="shared" si="4"/>
        <v>2</v>
      </c>
      <c r="F29" s="40">
        <v>1.0</v>
      </c>
      <c r="G29" s="41">
        <v>1.0</v>
      </c>
      <c r="H29" s="92">
        <f t="shared" si="5"/>
        <v>1</v>
      </c>
      <c r="I29" s="92">
        <f t="shared" si="6"/>
        <v>0.06666666667</v>
      </c>
      <c r="J29" s="92">
        <f t="shared" si="7"/>
        <v>2</v>
      </c>
      <c r="K29" s="93">
        <f t="shared" si="8"/>
        <v>2</v>
      </c>
      <c r="L29" s="4"/>
      <c r="M29" s="4"/>
      <c r="N29" s="4"/>
      <c r="O29" s="4"/>
      <c r="P29" s="4"/>
      <c r="Q29" s="4"/>
    </row>
    <row r="30" ht="18.75" customHeight="1">
      <c r="A30" s="94"/>
      <c r="B30" s="39" t="s">
        <v>488</v>
      </c>
      <c r="C30" s="137">
        <v>2.0</v>
      </c>
      <c r="D30" s="39" t="s">
        <v>390</v>
      </c>
      <c r="E30" s="39">
        <f t="shared" si="4"/>
        <v>2</v>
      </c>
      <c r="F30" s="40">
        <v>0.55</v>
      </c>
      <c r="G30" s="41">
        <v>1.0</v>
      </c>
      <c r="H30" s="92">
        <f t="shared" si="5"/>
        <v>0.55</v>
      </c>
      <c r="I30" s="92">
        <f t="shared" si="6"/>
        <v>0.03666666667</v>
      </c>
      <c r="J30" s="92">
        <f t="shared" si="7"/>
        <v>1.1</v>
      </c>
      <c r="K30" s="93">
        <f t="shared" si="8"/>
        <v>1.1</v>
      </c>
      <c r="L30" s="4"/>
      <c r="M30" s="4"/>
      <c r="N30" s="4"/>
      <c r="O30" s="4"/>
      <c r="P30" s="4"/>
      <c r="Q30" s="4"/>
    </row>
    <row r="31" ht="18.75" customHeight="1">
      <c r="A31" s="39"/>
      <c r="B31" s="39" t="s">
        <v>489</v>
      </c>
      <c r="C31" s="137">
        <v>2.0</v>
      </c>
      <c r="D31" s="39" t="s">
        <v>390</v>
      </c>
      <c r="E31" s="39">
        <f t="shared" si="4"/>
        <v>2</v>
      </c>
      <c r="F31" s="40">
        <v>1.0</v>
      </c>
      <c r="G31" s="41">
        <v>1.0</v>
      </c>
      <c r="H31" s="92">
        <f t="shared" si="5"/>
        <v>1</v>
      </c>
      <c r="I31" s="92">
        <f t="shared" si="6"/>
        <v>0.06666666667</v>
      </c>
      <c r="J31" s="92">
        <f t="shared" si="7"/>
        <v>2</v>
      </c>
      <c r="K31" s="93">
        <f t="shared" si="8"/>
        <v>2</v>
      </c>
      <c r="L31" s="4"/>
      <c r="M31" s="4"/>
      <c r="N31" s="4"/>
      <c r="O31" s="4"/>
      <c r="P31" s="4"/>
      <c r="Q31" s="4"/>
    </row>
    <row r="32" ht="18.75" customHeight="1">
      <c r="A32" s="39"/>
      <c r="B32" s="39" t="s">
        <v>490</v>
      </c>
      <c r="C32" s="137">
        <v>5.0</v>
      </c>
      <c r="D32" s="39" t="s">
        <v>390</v>
      </c>
      <c r="E32" s="39">
        <f t="shared" si="4"/>
        <v>5</v>
      </c>
      <c r="F32" s="40">
        <v>1.0</v>
      </c>
      <c r="G32" s="41">
        <v>3.0</v>
      </c>
      <c r="H32" s="92">
        <f t="shared" si="5"/>
        <v>0.3333333333</v>
      </c>
      <c r="I32" s="92">
        <f t="shared" si="6"/>
        <v>0.05555555556</v>
      </c>
      <c r="J32" s="92">
        <f t="shared" si="7"/>
        <v>1.666666667</v>
      </c>
      <c r="K32" s="93">
        <f t="shared" si="8"/>
        <v>2</v>
      </c>
      <c r="L32" s="4"/>
      <c r="M32" s="4"/>
      <c r="N32" s="4"/>
      <c r="O32" s="4"/>
      <c r="P32" s="4"/>
      <c r="Q32" s="4"/>
    </row>
    <row r="33" ht="18.75" customHeight="1">
      <c r="A33" s="39"/>
      <c r="B33" s="39" t="s">
        <v>491</v>
      </c>
      <c r="C33" s="137">
        <v>5.0</v>
      </c>
      <c r="D33" s="39" t="s">
        <v>390</v>
      </c>
      <c r="E33" s="39">
        <f t="shared" si="4"/>
        <v>5</v>
      </c>
      <c r="F33" s="40">
        <v>0.6</v>
      </c>
      <c r="G33" s="41">
        <v>5.0</v>
      </c>
      <c r="H33" s="92">
        <f t="shared" si="5"/>
        <v>0.12</v>
      </c>
      <c r="I33" s="92">
        <f t="shared" si="6"/>
        <v>0.02</v>
      </c>
      <c r="J33" s="92">
        <f t="shared" si="7"/>
        <v>0.6</v>
      </c>
      <c r="K33" s="93">
        <f t="shared" si="8"/>
        <v>0.6</v>
      </c>
      <c r="L33" s="4"/>
      <c r="M33" s="4"/>
      <c r="N33" s="4"/>
      <c r="O33" s="4"/>
      <c r="P33" s="4"/>
      <c r="Q33" s="4"/>
    </row>
    <row r="34" ht="18.75" customHeight="1">
      <c r="A34" s="39" t="s">
        <v>492</v>
      </c>
      <c r="B34" s="39" t="s">
        <v>493</v>
      </c>
      <c r="C34" s="137">
        <v>1.0</v>
      </c>
      <c r="D34" s="39" t="s">
        <v>494</v>
      </c>
      <c r="E34" s="39">
        <f t="shared" ref="E34:E35" si="9">$G$6*C34</f>
        <v>5</v>
      </c>
      <c r="F34" s="40">
        <v>1.7</v>
      </c>
      <c r="G34" s="41">
        <v>1.0</v>
      </c>
      <c r="H34" s="92">
        <f t="shared" si="5"/>
        <v>1.7</v>
      </c>
      <c r="I34" s="92">
        <f t="shared" si="6"/>
        <v>0.2833333333</v>
      </c>
      <c r="J34" s="92">
        <f t="shared" si="7"/>
        <v>8.5</v>
      </c>
      <c r="K34" s="93">
        <f t="shared" si="8"/>
        <v>8.5</v>
      </c>
      <c r="L34" s="4"/>
      <c r="M34" s="4"/>
      <c r="N34" s="4"/>
      <c r="O34" s="4"/>
      <c r="P34" s="4"/>
      <c r="Q34" s="4"/>
    </row>
    <row r="35" ht="18.75" customHeight="1">
      <c r="A35" s="145" t="s">
        <v>495</v>
      </c>
      <c r="B35" s="39" t="s">
        <v>200</v>
      </c>
      <c r="C35" s="39">
        <v>1.0</v>
      </c>
      <c r="D35" s="39" t="s">
        <v>494</v>
      </c>
      <c r="E35" s="39">
        <f t="shared" si="9"/>
        <v>5</v>
      </c>
      <c r="F35" s="44">
        <f>'Reference price sheet'!$B$178</f>
        <v>1.25</v>
      </c>
      <c r="G35" s="41">
        <v>1.0</v>
      </c>
      <c r="H35" s="92">
        <f t="shared" si="5"/>
        <v>1.25</v>
      </c>
      <c r="I35" s="92">
        <f t="shared" si="6"/>
        <v>0.2083333333</v>
      </c>
      <c r="J35" s="92">
        <f t="shared" si="7"/>
        <v>6.25</v>
      </c>
      <c r="K35" s="93">
        <f t="shared" si="8"/>
        <v>6.25</v>
      </c>
      <c r="L35" s="4"/>
      <c r="M35" s="4"/>
      <c r="N35" s="4"/>
      <c r="O35" s="4"/>
      <c r="P35" s="4"/>
      <c r="Q35" s="4"/>
    </row>
    <row r="36" ht="18.75" customHeight="1">
      <c r="A36" s="103" t="s">
        <v>461</v>
      </c>
      <c r="B36" s="103" t="s">
        <v>298</v>
      </c>
      <c r="C36" s="103">
        <v>5.0</v>
      </c>
      <c r="D36" s="103" t="s">
        <v>390</v>
      </c>
      <c r="E36" s="103">
        <f t="shared" ref="E36:E38" si="10">$G$8*C36</f>
        <v>5</v>
      </c>
      <c r="F36" s="105">
        <v>3.0</v>
      </c>
      <c r="G36" s="106">
        <f>'Reference price sheet'!$C$217</f>
        <v>1</v>
      </c>
      <c r="H36" s="107">
        <f t="shared" si="5"/>
        <v>3</v>
      </c>
      <c r="I36" s="107">
        <v>0.0</v>
      </c>
      <c r="J36" s="107">
        <v>0.0</v>
      </c>
      <c r="K36" s="107">
        <v>0.0</v>
      </c>
      <c r="L36" s="4"/>
      <c r="M36" s="4"/>
      <c r="N36" s="4"/>
      <c r="O36" s="4"/>
      <c r="P36" s="4"/>
      <c r="Q36" s="4"/>
    </row>
    <row r="37" ht="18.75" customHeight="1">
      <c r="A37" s="94"/>
      <c r="B37" s="39" t="s">
        <v>299</v>
      </c>
      <c r="C37" s="137">
        <v>10.0</v>
      </c>
      <c r="D37" s="39" t="s">
        <v>390</v>
      </c>
      <c r="E37" s="39">
        <f t="shared" si="10"/>
        <v>10</v>
      </c>
      <c r="F37" s="40">
        <v>10.0</v>
      </c>
      <c r="G37" s="41">
        <v>4.0</v>
      </c>
      <c r="H37" s="92">
        <f t="shared" si="5"/>
        <v>2.5</v>
      </c>
      <c r="I37" s="92">
        <f t="shared" ref="I37:I38" si="11">J37/$G$3</f>
        <v>0.8333333333</v>
      </c>
      <c r="J37" s="92">
        <f t="shared" ref="J37:J38" si="12">H37*E37/$G$8</f>
        <v>25</v>
      </c>
      <c r="K37" s="93">
        <f t="shared" ref="K37:K38" si="13">(ROUNDUP(E37/G37, 0)*F37)</f>
        <v>30</v>
      </c>
      <c r="L37" s="4"/>
      <c r="M37" s="4"/>
      <c r="N37" s="4"/>
      <c r="O37" s="4"/>
      <c r="P37" s="4"/>
      <c r="Q37" s="4"/>
    </row>
    <row r="38" ht="18.75" customHeight="1">
      <c r="A38" s="39"/>
      <c r="B38" s="39" t="s">
        <v>496</v>
      </c>
      <c r="C38" s="137">
        <v>30.0</v>
      </c>
      <c r="D38" s="39" t="s">
        <v>390</v>
      </c>
      <c r="E38" s="39">
        <f t="shared" si="10"/>
        <v>30</v>
      </c>
      <c r="F38" s="40">
        <v>1.0</v>
      </c>
      <c r="G38" s="41">
        <v>10.0</v>
      </c>
      <c r="H38" s="92">
        <f t="shared" si="5"/>
        <v>0.1</v>
      </c>
      <c r="I38" s="92">
        <f t="shared" si="11"/>
        <v>0.1</v>
      </c>
      <c r="J38" s="92">
        <f t="shared" si="12"/>
        <v>3</v>
      </c>
      <c r="K38" s="93">
        <f t="shared" si="13"/>
        <v>3</v>
      </c>
      <c r="L38" s="4"/>
      <c r="M38" s="4"/>
      <c r="N38" s="4"/>
      <c r="O38" s="4"/>
      <c r="P38" s="4"/>
      <c r="Q38" s="4"/>
    </row>
    <row r="39" ht="22.5" customHeight="1">
      <c r="A39" s="97"/>
      <c r="B39" s="97"/>
      <c r="C39" s="97"/>
      <c r="D39" s="97"/>
      <c r="E39" s="97"/>
      <c r="F39" s="97"/>
      <c r="G39" s="97"/>
      <c r="H39" s="97" t="s">
        <v>484</v>
      </c>
      <c r="I39" s="98">
        <f t="shared" ref="I39:K39" si="14">SUM(I25:I34)</f>
        <v>0.7753968254</v>
      </c>
      <c r="J39" s="98">
        <f t="shared" si="14"/>
        <v>23.26190476</v>
      </c>
      <c r="K39" s="98">
        <f t="shared" si="14"/>
        <v>24.45</v>
      </c>
      <c r="L39" s="4"/>
      <c r="M39" s="4"/>
      <c r="N39" s="4"/>
      <c r="O39" s="4"/>
      <c r="P39" s="4"/>
      <c r="Q39" s="4"/>
    </row>
    <row r="40" ht="22.5" customHeight="1">
      <c r="A40" s="88" t="s">
        <v>497</v>
      </c>
      <c r="B40" s="2"/>
      <c r="C40" s="2"/>
      <c r="D40" s="2"/>
      <c r="E40" s="2"/>
      <c r="F40" s="2"/>
      <c r="G40" s="2"/>
      <c r="H40" s="2"/>
      <c r="I40" s="2"/>
      <c r="J40" s="2"/>
      <c r="K40" s="3"/>
      <c r="L40" s="4"/>
      <c r="M40" s="4"/>
      <c r="N40" s="4"/>
      <c r="O40" s="4"/>
      <c r="P40" s="4"/>
      <c r="Q40" s="4"/>
    </row>
    <row r="41" ht="18.75" customHeight="1">
      <c r="A41" s="146" t="s">
        <v>498</v>
      </c>
      <c r="B41" s="141" t="s">
        <v>499</v>
      </c>
      <c r="C41" s="141"/>
      <c r="D41" s="141"/>
      <c r="E41" s="141"/>
      <c r="F41" s="142"/>
      <c r="G41" s="147"/>
      <c r="H41" s="142"/>
      <c r="I41" s="142">
        <v>0.0</v>
      </c>
      <c r="J41" s="142">
        <v>0.0</v>
      </c>
      <c r="K41" s="142">
        <v>0.0</v>
      </c>
      <c r="L41" s="19"/>
      <c r="M41" s="19"/>
      <c r="N41" s="19"/>
      <c r="O41" s="19"/>
      <c r="P41" s="19"/>
    </row>
    <row r="42" ht="18.75" customHeight="1">
      <c r="A42" s="94"/>
      <c r="B42" s="39" t="s">
        <v>500</v>
      </c>
      <c r="C42" s="137">
        <v>1.0</v>
      </c>
      <c r="D42" s="39" t="s">
        <v>391</v>
      </c>
      <c r="E42" s="39">
        <f t="shared" ref="E42:E44" si="15">$G$9*C42</f>
        <v>30</v>
      </c>
      <c r="F42" s="40">
        <f>'Reference price sheet'!$B$173</f>
        <v>1.9</v>
      </c>
      <c r="G42" s="41">
        <f>'Reference price sheet'!$C$173</f>
        <v>25</v>
      </c>
      <c r="H42" s="92">
        <f t="shared" ref="H42:H51" si="16">F42/G42</f>
        <v>0.076</v>
      </c>
      <c r="I42" s="92">
        <f t="shared" ref="I42:I46" si="17">J42/$G$3</f>
        <v>0.076</v>
      </c>
      <c r="J42" s="92">
        <f t="shared" ref="J42:J46" si="18">H42*E42/$G$8</f>
        <v>2.28</v>
      </c>
      <c r="K42" s="93">
        <f t="shared" ref="K42:K46" si="19">(ROUNDUP(E42/G42, 0)*F42)</f>
        <v>3.8</v>
      </c>
      <c r="L42" s="19"/>
      <c r="M42" s="19"/>
      <c r="N42" s="19"/>
      <c r="O42" s="19"/>
      <c r="P42" s="19"/>
    </row>
    <row r="43" ht="18.75" customHeight="1">
      <c r="A43" s="94"/>
      <c r="B43" s="39" t="s">
        <v>302</v>
      </c>
      <c r="C43" s="137">
        <v>1.0</v>
      </c>
      <c r="D43" s="39" t="s">
        <v>391</v>
      </c>
      <c r="E43" s="39">
        <f t="shared" si="15"/>
        <v>30</v>
      </c>
      <c r="F43" s="40">
        <v>2.29</v>
      </c>
      <c r="G43" s="41">
        <v>12.0</v>
      </c>
      <c r="H43" s="92">
        <f t="shared" si="16"/>
        <v>0.1908333333</v>
      </c>
      <c r="I43" s="92">
        <f t="shared" si="17"/>
        <v>0.1908333333</v>
      </c>
      <c r="J43" s="92">
        <f t="shared" si="18"/>
        <v>5.725</v>
      </c>
      <c r="K43" s="93">
        <f t="shared" si="19"/>
        <v>6.87</v>
      </c>
      <c r="L43" s="19"/>
      <c r="M43" s="19"/>
      <c r="N43" s="19"/>
      <c r="O43" s="19"/>
      <c r="P43" s="19"/>
    </row>
    <row r="44" ht="18.75" customHeight="1">
      <c r="A44" s="94"/>
      <c r="B44" s="39" t="s">
        <v>303</v>
      </c>
      <c r="C44" s="137">
        <v>3.0</v>
      </c>
      <c r="D44" s="39" t="s">
        <v>391</v>
      </c>
      <c r="E44" s="39">
        <f t="shared" si="15"/>
        <v>90</v>
      </c>
      <c r="F44" s="40">
        <v>22.0</v>
      </c>
      <c r="G44" s="41">
        <v>108.0</v>
      </c>
      <c r="H44" s="92">
        <f t="shared" si="16"/>
        <v>0.2037037037</v>
      </c>
      <c r="I44" s="92">
        <f t="shared" si="17"/>
        <v>0.6111111111</v>
      </c>
      <c r="J44" s="92">
        <f t="shared" si="18"/>
        <v>18.33333333</v>
      </c>
      <c r="K44" s="93">
        <f t="shared" si="19"/>
        <v>22</v>
      </c>
      <c r="L44" s="19"/>
      <c r="M44" s="19"/>
      <c r="N44" s="19"/>
      <c r="O44" s="19"/>
      <c r="P44" s="19"/>
    </row>
    <row r="45" ht="18.75" customHeight="1">
      <c r="A45" s="94"/>
      <c r="B45" s="39" t="s">
        <v>301</v>
      </c>
      <c r="C45" s="137">
        <v>1.0</v>
      </c>
      <c r="D45" s="39" t="s">
        <v>390</v>
      </c>
      <c r="E45" s="39">
        <f>$G$8*C45</f>
        <v>1</v>
      </c>
      <c r="F45" s="40">
        <v>12.28</v>
      </c>
      <c r="G45" s="41">
        <v>20.0</v>
      </c>
      <c r="H45" s="92">
        <f t="shared" si="16"/>
        <v>0.614</v>
      </c>
      <c r="I45" s="92">
        <f t="shared" si="17"/>
        <v>0.02046666667</v>
      </c>
      <c r="J45" s="92">
        <f t="shared" si="18"/>
        <v>0.614</v>
      </c>
      <c r="K45" s="93">
        <f t="shared" si="19"/>
        <v>12.28</v>
      </c>
      <c r="L45" s="19"/>
      <c r="M45" s="19"/>
      <c r="N45" s="19"/>
      <c r="O45" s="19"/>
      <c r="P45" s="19"/>
    </row>
    <row r="46" ht="18.75" customHeight="1">
      <c r="A46" s="39"/>
      <c r="B46" s="39" t="s">
        <v>292</v>
      </c>
      <c r="C46" s="137">
        <v>0.15</v>
      </c>
      <c r="D46" s="39" t="s">
        <v>391</v>
      </c>
      <c r="E46" s="39">
        <f t="shared" ref="E46:E47" si="20">$G$9*C46</f>
        <v>4.5</v>
      </c>
      <c r="F46" s="40">
        <f>'Reference price sheet'!$B$270</f>
        <v>5</v>
      </c>
      <c r="G46" s="41">
        <f>'Reference price sheet'!$C$270</f>
        <v>12</v>
      </c>
      <c r="H46" s="92">
        <f t="shared" si="16"/>
        <v>0.4166666667</v>
      </c>
      <c r="I46" s="92">
        <f t="shared" si="17"/>
        <v>0.0625</v>
      </c>
      <c r="J46" s="92">
        <f t="shared" si="18"/>
        <v>1.875</v>
      </c>
      <c r="K46" s="93">
        <f t="shared" si="19"/>
        <v>5</v>
      </c>
      <c r="L46" s="19"/>
      <c r="M46" s="19"/>
      <c r="N46" s="19"/>
      <c r="O46" s="19"/>
      <c r="P46" s="19"/>
    </row>
    <row r="47" ht="18.75" customHeight="1">
      <c r="A47" s="103"/>
      <c r="B47" s="103" t="s">
        <v>501</v>
      </c>
      <c r="C47" s="103">
        <v>1.0</v>
      </c>
      <c r="D47" s="103" t="s">
        <v>391</v>
      </c>
      <c r="E47" s="103">
        <f t="shared" si="20"/>
        <v>30</v>
      </c>
      <c r="F47" s="105">
        <v>5.4</v>
      </c>
      <c r="G47" s="106">
        <f>'Reference price sheet'!$C$139</f>
        <v>1</v>
      </c>
      <c r="H47" s="107">
        <f t="shared" si="16"/>
        <v>5.4</v>
      </c>
      <c r="I47" s="107">
        <v>0.0</v>
      </c>
      <c r="J47" s="107">
        <v>0.0</v>
      </c>
      <c r="K47" s="107">
        <v>0.0</v>
      </c>
      <c r="L47" s="19"/>
      <c r="M47" s="19"/>
      <c r="N47" s="19"/>
      <c r="O47" s="19"/>
      <c r="P47" s="19"/>
    </row>
    <row r="48" ht="18.75" customHeight="1">
      <c r="A48" s="103"/>
      <c r="B48" s="103" t="s">
        <v>89</v>
      </c>
      <c r="C48" s="103">
        <v>5.0</v>
      </c>
      <c r="D48" s="103" t="s">
        <v>390</v>
      </c>
      <c r="E48" s="103">
        <f>$G$8*C48</f>
        <v>5</v>
      </c>
      <c r="F48" s="105">
        <v>4.0</v>
      </c>
      <c r="G48" s="106">
        <f>'Reference price sheet'!$C$139</f>
        <v>1</v>
      </c>
      <c r="H48" s="107">
        <f t="shared" si="16"/>
        <v>4</v>
      </c>
      <c r="I48" s="107">
        <v>0.0</v>
      </c>
      <c r="J48" s="107">
        <v>0.0</v>
      </c>
      <c r="K48" s="107">
        <v>0.0</v>
      </c>
      <c r="L48" s="19"/>
      <c r="M48" s="19"/>
      <c r="N48" s="19"/>
      <c r="O48" s="19"/>
      <c r="P48" s="19"/>
    </row>
    <row r="49" ht="18.75" customHeight="1">
      <c r="A49" s="39"/>
      <c r="B49" s="39" t="s">
        <v>502</v>
      </c>
      <c r="C49" s="137">
        <v>1.0</v>
      </c>
      <c r="D49" s="39" t="s">
        <v>391</v>
      </c>
      <c r="E49" s="39">
        <f t="shared" ref="E49:E50" si="21">$G$9*C49</f>
        <v>30</v>
      </c>
      <c r="F49" s="40">
        <v>6.5</v>
      </c>
      <c r="G49" s="41">
        <v>10.0</v>
      </c>
      <c r="H49" s="92">
        <f t="shared" si="16"/>
        <v>0.65</v>
      </c>
      <c r="I49" s="92">
        <f t="shared" ref="I49:I51" si="22">J49/$G$3</f>
        <v>0.65</v>
      </c>
      <c r="J49" s="92">
        <f t="shared" ref="J49:J51" si="23">H49*E49/$G$8</f>
        <v>19.5</v>
      </c>
      <c r="K49" s="93">
        <f t="shared" ref="K49:K51" si="24">(ROUNDUP(E49/G49, 0)*F49)</f>
        <v>19.5</v>
      </c>
      <c r="L49" s="4"/>
      <c r="M49" s="4"/>
      <c r="N49" s="4"/>
      <c r="O49" s="4"/>
      <c r="P49" s="4"/>
    </row>
    <row r="50" ht="18.75" customHeight="1">
      <c r="A50" s="39"/>
      <c r="B50" s="39" t="s">
        <v>503</v>
      </c>
      <c r="C50" s="137">
        <v>1.0</v>
      </c>
      <c r="D50" s="39" t="s">
        <v>391</v>
      </c>
      <c r="E50" s="39">
        <f t="shared" si="21"/>
        <v>30</v>
      </c>
      <c r="F50" s="40">
        <v>4.0</v>
      </c>
      <c r="G50" s="41">
        <v>40.0</v>
      </c>
      <c r="H50" s="92">
        <f t="shared" si="16"/>
        <v>0.1</v>
      </c>
      <c r="I50" s="92">
        <f t="shared" si="22"/>
        <v>0.1</v>
      </c>
      <c r="J50" s="92">
        <f t="shared" si="23"/>
        <v>3</v>
      </c>
      <c r="K50" s="93">
        <f t="shared" si="24"/>
        <v>4</v>
      </c>
      <c r="L50" s="4"/>
      <c r="M50" s="4"/>
      <c r="N50" s="4"/>
      <c r="O50" s="4"/>
      <c r="P50" s="4"/>
    </row>
    <row r="51" ht="18.75" customHeight="1">
      <c r="A51" s="39"/>
      <c r="B51" s="39" t="s">
        <v>94</v>
      </c>
      <c r="C51" s="39">
        <v>1.0</v>
      </c>
      <c r="D51" s="39" t="s">
        <v>390</v>
      </c>
      <c r="E51" s="39">
        <f>$G$8*C51</f>
        <v>1</v>
      </c>
      <c r="F51" s="40">
        <f>'Reference price sheet'!$B$72</f>
        <v>2</v>
      </c>
      <c r="G51" s="41">
        <f>'Reference price sheet'!$C$72</f>
        <v>12</v>
      </c>
      <c r="H51" s="92">
        <f t="shared" si="16"/>
        <v>0.1666666667</v>
      </c>
      <c r="I51" s="92">
        <f t="shared" si="22"/>
        <v>0.005555555556</v>
      </c>
      <c r="J51" s="92">
        <f t="shared" si="23"/>
        <v>0.1666666667</v>
      </c>
      <c r="K51" s="93">
        <f t="shared" si="24"/>
        <v>2</v>
      </c>
      <c r="L51" s="19"/>
      <c r="M51" s="19"/>
      <c r="N51" s="19"/>
      <c r="O51" s="19"/>
      <c r="P51" s="19"/>
    </row>
    <row r="52" ht="18.75" customHeight="1">
      <c r="A52" s="146" t="s">
        <v>504</v>
      </c>
      <c r="B52" s="148" t="s">
        <v>505</v>
      </c>
      <c r="C52" s="141"/>
      <c r="D52" s="141"/>
      <c r="E52" s="141"/>
      <c r="F52" s="142"/>
      <c r="G52" s="141"/>
      <c r="H52" s="142"/>
      <c r="I52" s="142">
        <v>0.0</v>
      </c>
      <c r="J52" s="142">
        <v>0.0</v>
      </c>
      <c r="K52" s="142">
        <v>0.0</v>
      </c>
      <c r="L52" s="19"/>
      <c r="M52" s="19"/>
      <c r="N52" s="19"/>
      <c r="O52" s="19"/>
      <c r="P52" s="19"/>
    </row>
    <row r="53" ht="22.5" customHeight="1">
      <c r="A53" s="88" t="s">
        <v>506</v>
      </c>
      <c r="B53" s="2"/>
      <c r="C53" s="2"/>
      <c r="D53" s="2"/>
      <c r="E53" s="2"/>
      <c r="F53" s="2"/>
      <c r="G53" s="2"/>
      <c r="H53" s="2"/>
      <c r="I53" s="2"/>
      <c r="J53" s="2"/>
      <c r="K53" s="3"/>
      <c r="L53" s="4"/>
      <c r="M53" s="4"/>
      <c r="N53" s="4"/>
      <c r="O53" s="4"/>
      <c r="P53" s="4"/>
      <c r="Q53" s="4"/>
    </row>
    <row r="54" ht="18.75" customHeight="1">
      <c r="A54" s="149" t="s">
        <v>507</v>
      </c>
      <c r="B54" s="141" t="s">
        <v>508</v>
      </c>
      <c r="C54" s="141"/>
      <c r="D54" s="141"/>
      <c r="E54" s="141"/>
      <c r="F54" s="142"/>
      <c r="G54" s="147"/>
      <c r="H54" s="142"/>
      <c r="I54" s="142">
        <v>0.0</v>
      </c>
      <c r="J54" s="142">
        <v>0.0</v>
      </c>
      <c r="K54" s="142">
        <v>0.0</v>
      </c>
      <c r="L54" s="19"/>
      <c r="M54" s="19"/>
      <c r="N54" s="19"/>
      <c r="O54" s="19"/>
      <c r="P54" s="19"/>
    </row>
    <row r="55" ht="18.75" customHeight="1">
      <c r="A55" s="143"/>
      <c r="B55" s="141" t="s">
        <v>509</v>
      </c>
      <c r="C55" s="141"/>
      <c r="D55" s="141"/>
      <c r="E55" s="141"/>
      <c r="F55" s="142"/>
      <c r="G55" s="147"/>
      <c r="H55" s="142"/>
      <c r="I55" s="142">
        <v>0.0</v>
      </c>
      <c r="J55" s="142">
        <v>0.0</v>
      </c>
      <c r="K55" s="142">
        <v>0.0</v>
      </c>
      <c r="L55" s="19"/>
      <c r="M55" s="19"/>
      <c r="N55" s="19"/>
      <c r="O55" s="19"/>
      <c r="P55" s="19"/>
    </row>
    <row r="56" ht="18.75" customHeight="1">
      <c r="A56" s="110"/>
      <c r="B56" s="141" t="s">
        <v>510</v>
      </c>
      <c r="C56" s="141"/>
      <c r="D56" s="141"/>
      <c r="E56" s="141"/>
      <c r="F56" s="142"/>
      <c r="G56" s="147"/>
      <c r="H56" s="142"/>
      <c r="I56" s="142">
        <v>0.0</v>
      </c>
      <c r="J56" s="142">
        <v>0.0</v>
      </c>
      <c r="K56" s="142">
        <v>0.0</v>
      </c>
      <c r="L56" s="19"/>
      <c r="M56" s="19"/>
      <c r="N56" s="19"/>
      <c r="O56" s="19"/>
      <c r="P56" s="19"/>
    </row>
    <row r="57" ht="18.75" customHeight="1">
      <c r="A57" s="140" t="s">
        <v>511</v>
      </c>
      <c r="B57" s="141" t="s">
        <v>477</v>
      </c>
      <c r="C57" s="141"/>
      <c r="D57" s="141"/>
      <c r="E57" s="141"/>
      <c r="F57" s="142"/>
      <c r="G57" s="141"/>
      <c r="H57" s="142"/>
      <c r="I57" s="142">
        <v>0.0</v>
      </c>
      <c r="J57" s="142">
        <v>0.0</v>
      </c>
      <c r="K57" s="142">
        <v>0.0</v>
      </c>
      <c r="L57" s="4"/>
      <c r="M57" s="4"/>
      <c r="N57" s="4"/>
      <c r="O57" s="4"/>
      <c r="P57" s="4"/>
      <c r="Q57" s="4"/>
    </row>
    <row r="58" ht="18.75" customHeight="1">
      <c r="A58" s="143"/>
      <c r="B58" s="141" t="s">
        <v>478</v>
      </c>
      <c r="C58" s="141"/>
      <c r="D58" s="141"/>
      <c r="E58" s="141"/>
      <c r="F58" s="142"/>
      <c r="G58" s="141"/>
      <c r="H58" s="142"/>
      <c r="I58" s="142">
        <v>0.0</v>
      </c>
      <c r="J58" s="142">
        <v>0.0</v>
      </c>
      <c r="K58" s="142">
        <v>0.0</v>
      </c>
      <c r="L58" s="4"/>
      <c r="M58" s="4"/>
      <c r="N58" s="4"/>
      <c r="O58" s="4"/>
      <c r="P58" s="4"/>
      <c r="Q58" s="4"/>
    </row>
    <row r="59" ht="18.75" customHeight="1">
      <c r="A59" s="143"/>
      <c r="B59" s="141" t="s">
        <v>479</v>
      </c>
      <c r="C59" s="141"/>
      <c r="D59" s="141"/>
      <c r="E59" s="141"/>
      <c r="F59" s="142"/>
      <c r="G59" s="141"/>
      <c r="H59" s="142"/>
      <c r="I59" s="142">
        <v>0.0</v>
      </c>
      <c r="J59" s="142">
        <v>0.0</v>
      </c>
      <c r="K59" s="142">
        <v>0.0</v>
      </c>
      <c r="L59" s="4"/>
      <c r="M59" s="4"/>
      <c r="N59" s="4"/>
      <c r="O59" s="4"/>
      <c r="P59" s="4"/>
      <c r="Q59" s="4"/>
    </row>
    <row r="60" ht="18.75" customHeight="1">
      <c r="A60" s="143"/>
      <c r="B60" s="141" t="s">
        <v>480</v>
      </c>
      <c r="C60" s="141"/>
      <c r="D60" s="141"/>
      <c r="E60" s="141"/>
      <c r="F60" s="142"/>
      <c r="G60" s="141"/>
      <c r="H60" s="142"/>
      <c r="I60" s="142">
        <v>0.0</v>
      </c>
      <c r="J60" s="142">
        <v>0.0</v>
      </c>
      <c r="K60" s="142">
        <v>0.0</v>
      </c>
      <c r="L60" s="4"/>
      <c r="M60" s="4"/>
      <c r="N60" s="4"/>
      <c r="O60" s="4"/>
      <c r="P60" s="4"/>
      <c r="Q60" s="4"/>
    </row>
    <row r="61" ht="18.75" customHeight="1">
      <c r="A61" s="110"/>
      <c r="B61" s="141" t="s">
        <v>481</v>
      </c>
      <c r="C61" s="141"/>
      <c r="D61" s="141"/>
      <c r="E61" s="141"/>
      <c r="F61" s="142"/>
      <c r="G61" s="141"/>
      <c r="H61" s="142"/>
      <c r="I61" s="142">
        <v>0.0</v>
      </c>
      <c r="J61" s="142">
        <v>0.0</v>
      </c>
      <c r="K61" s="142">
        <v>0.0</v>
      </c>
      <c r="L61" s="4"/>
      <c r="M61" s="4"/>
      <c r="N61" s="4"/>
      <c r="O61" s="4"/>
      <c r="P61" s="4"/>
      <c r="Q61" s="4"/>
    </row>
    <row r="62" ht="18.75" customHeight="1">
      <c r="A62" s="39"/>
      <c r="B62" s="39" t="s">
        <v>462</v>
      </c>
      <c r="C62" s="137">
        <v>5.0</v>
      </c>
      <c r="D62" s="39" t="s">
        <v>390</v>
      </c>
      <c r="E62" s="39">
        <f t="shared" ref="E62:E64" si="25">$G$8*C62</f>
        <v>5</v>
      </c>
      <c r="F62" s="40">
        <v>2.5</v>
      </c>
      <c r="G62" s="41">
        <v>1.0</v>
      </c>
      <c r="H62" s="92">
        <f t="shared" ref="H62:H64" si="26">F62/G62</f>
        <v>2.5</v>
      </c>
      <c r="I62" s="92">
        <f t="shared" ref="I62:I64" si="27">J62/$G$3</f>
        <v>0.4166666667</v>
      </c>
      <c r="J62" s="92">
        <f t="shared" ref="J62:J64" si="28">H62*E62/$G$8</f>
        <v>12.5</v>
      </c>
      <c r="K62" s="93">
        <f t="shared" ref="K62:K64" si="29">(ROUNDUP(E62/G62, 0)*F62)</f>
        <v>12.5</v>
      </c>
      <c r="L62" s="4"/>
      <c r="M62" s="4"/>
      <c r="N62" s="4"/>
      <c r="O62" s="4"/>
      <c r="P62" s="4"/>
    </row>
    <row r="63" ht="18.75" customHeight="1">
      <c r="A63" s="39"/>
      <c r="B63" s="39" t="s">
        <v>512</v>
      </c>
      <c r="C63" s="137">
        <v>5.0</v>
      </c>
      <c r="D63" s="39" t="s">
        <v>390</v>
      </c>
      <c r="E63" s="39">
        <f t="shared" si="25"/>
        <v>5</v>
      </c>
      <c r="F63" s="40">
        <v>5.25</v>
      </c>
      <c r="G63" s="41">
        <v>1.0</v>
      </c>
      <c r="H63" s="92">
        <f t="shared" si="26"/>
        <v>5.25</v>
      </c>
      <c r="I63" s="92">
        <f t="shared" si="27"/>
        <v>0.875</v>
      </c>
      <c r="J63" s="92">
        <f t="shared" si="28"/>
        <v>26.25</v>
      </c>
      <c r="K63" s="93">
        <f t="shared" si="29"/>
        <v>26.25</v>
      </c>
      <c r="L63" s="4"/>
      <c r="M63" s="4"/>
      <c r="N63" s="4"/>
      <c r="O63" s="4"/>
      <c r="P63" s="4"/>
      <c r="Q63" s="4"/>
    </row>
    <row r="64" ht="18.75" customHeight="1">
      <c r="A64" s="39"/>
      <c r="B64" s="39" t="s">
        <v>513</v>
      </c>
      <c r="C64" s="137">
        <v>1.0</v>
      </c>
      <c r="D64" s="39" t="s">
        <v>390</v>
      </c>
      <c r="E64" s="39">
        <f t="shared" si="25"/>
        <v>1</v>
      </c>
      <c r="F64" s="40">
        <v>35.0</v>
      </c>
      <c r="G64" s="41">
        <v>1.0</v>
      </c>
      <c r="H64" s="92">
        <f t="shared" si="26"/>
        <v>35</v>
      </c>
      <c r="I64" s="92">
        <f t="shared" si="27"/>
        <v>1.166666667</v>
      </c>
      <c r="J64" s="92">
        <f t="shared" si="28"/>
        <v>35</v>
      </c>
      <c r="K64" s="93">
        <f t="shared" si="29"/>
        <v>35</v>
      </c>
      <c r="L64" s="4"/>
      <c r="M64" s="4"/>
      <c r="N64" s="4"/>
      <c r="O64" s="4"/>
      <c r="P64" s="4"/>
      <c r="Q64" s="4"/>
    </row>
    <row r="65" ht="22.5" customHeight="1">
      <c r="A65" s="97"/>
      <c r="B65" s="97"/>
      <c r="C65" s="97"/>
      <c r="D65" s="97"/>
      <c r="E65" s="97"/>
      <c r="F65" s="97"/>
      <c r="G65" s="97"/>
      <c r="H65" s="97" t="s">
        <v>484</v>
      </c>
      <c r="I65" s="98">
        <f t="shared" ref="I65:K65" si="30">SUM(I52:I63)</f>
        <v>1.291666667</v>
      </c>
      <c r="J65" s="98">
        <f t="shared" si="30"/>
        <v>38.75</v>
      </c>
      <c r="K65" s="98">
        <f t="shared" si="30"/>
        <v>38.75</v>
      </c>
      <c r="L65" s="4"/>
      <c r="M65" s="4"/>
      <c r="N65" s="4"/>
      <c r="O65" s="4"/>
      <c r="P65" s="4"/>
      <c r="Q65" s="4"/>
    </row>
    <row r="66" ht="22.5" customHeight="1">
      <c r="A66" s="88" t="s">
        <v>514</v>
      </c>
      <c r="B66" s="2"/>
      <c r="C66" s="2"/>
      <c r="D66" s="2"/>
      <c r="E66" s="2"/>
      <c r="F66" s="2"/>
      <c r="G66" s="2"/>
      <c r="H66" s="2"/>
      <c r="I66" s="2"/>
      <c r="J66" s="2"/>
      <c r="K66" s="3"/>
      <c r="L66" s="4"/>
      <c r="M66" s="4"/>
      <c r="N66" s="4"/>
      <c r="O66" s="4"/>
      <c r="P66" s="4"/>
      <c r="Q66" s="4"/>
    </row>
    <row r="67" ht="18.75" customHeight="1">
      <c r="A67" s="150" t="s">
        <v>515</v>
      </c>
      <c r="B67" s="151"/>
      <c r="C67" s="152"/>
      <c r="D67" s="153"/>
      <c r="E67" s="153"/>
      <c r="F67" s="154"/>
      <c r="G67" s="152"/>
      <c r="H67" s="154"/>
      <c r="I67" s="154"/>
      <c r="J67" s="154"/>
      <c r="K67" s="154"/>
      <c r="L67" s="19"/>
      <c r="M67" s="19"/>
      <c r="N67" s="19"/>
      <c r="O67" s="19"/>
      <c r="P67" s="19"/>
    </row>
    <row r="68" ht="18.75" customHeight="1">
      <c r="A68" s="146" t="s">
        <v>498</v>
      </c>
      <c r="B68" s="141" t="s">
        <v>516</v>
      </c>
      <c r="C68" s="141"/>
      <c r="D68" s="141"/>
      <c r="E68" s="141"/>
      <c r="F68" s="142"/>
      <c r="G68" s="147"/>
      <c r="H68" s="142"/>
      <c r="I68" s="142">
        <v>0.0</v>
      </c>
      <c r="J68" s="142">
        <v>0.0</v>
      </c>
      <c r="K68" s="142">
        <v>0.0</v>
      </c>
      <c r="L68" s="19"/>
      <c r="M68" s="19"/>
      <c r="N68" s="19"/>
      <c r="O68" s="19"/>
      <c r="P68" s="19"/>
    </row>
    <row r="69" ht="18.75" customHeight="1">
      <c r="A69" s="155" t="s">
        <v>517</v>
      </c>
      <c r="B69" s="39" t="s">
        <v>63</v>
      </c>
      <c r="C69" s="39">
        <v>1.0</v>
      </c>
      <c r="D69" s="39" t="s">
        <v>391</v>
      </c>
      <c r="E69" s="39">
        <f t="shared" ref="E69:E70" si="31">$G$9*C69</f>
        <v>30</v>
      </c>
      <c r="F69" s="44">
        <f>'Reference price sheet'!$B$41</f>
        <v>2</v>
      </c>
      <c r="G69" s="45">
        <f>'Reference price sheet'!$C$41</f>
        <v>100</v>
      </c>
      <c r="H69" s="92">
        <f t="shared" ref="H69:H70" si="32">F69/G69</f>
        <v>0.02</v>
      </c>
      <c r="I69" s="92">
        <f>J69/$G$3</f>
        <v>0.02</v>
      </c>
      <c r="J69" s="92">
        <f>H69*E69/$G$8</f>
        <v>0.6</v>
      </c>
      <c r="K69" s="93">
        <f>(ROUNDUP(E69/G69, 0)*F69)</f>
        <v>2</v>
      </c>
      <c r="L69" s="19"/>
      <c r="M69" s="19"/>
      <c r="N69" s="19"/>
      <c r="O69" s="19"/>
      <c r="P69" s="19"/>
    </row>
    <row r="70" ht="18.75" customHeight="1">
      <c r="A70" s="103"/>
      <c r="B70" s="103" t="s">
        <v>304</v>
      </c>
      <c r="C70" s="103">
        <v>1.0</v>
      </c>
      <c r="D70" s="103" t="s">
        <v>391</v>
      </c>
      <c r="E70" s="103">
        <f t="shared" si="31"/>
        <v>30</v>
      </c>
      <c r="F70" s="105">
        <v>15.0</v>
      </c>
      <c r="G70" s="106">
        <v>12.0</v>
      </c>
      <c r="H70" s="107">
        <f t="shared" si="32"/>
        <v>1.25</v>
      </c>
      <c r="I70" s="107">
        <v>0.0</v>
      </c>
      <c r="J70" s="107">
        <v>0.0</v>
      </c>
      <c r="K70" s="107">
        <v>0.0</v>
      </c>
      <c r="L70" s="19"/>
      <c r="M70" s="19"/>
      <c r="N70" s="19"/>
      <c r="O70" s="19"/>
      <c r="P70" s="19"/>
    </row>
    <row r="71" ht="18.75" customHeight="1">
      <c r="A71" s="150" t="s">
        <v>518</v>
      </c>
      <c r="B71" s="151"/>
      <c r="C71" s="152"/>
      <c r="D71" s="153"/>
      <c r="E71" s="153"/>
      <c r="F71" s="154"/>
      <c r="G71" s="152"/>
      <c r="H71" s="154"/>
      <c r="I71" s="154"/>
      <c r="J71" s="154"/>
      <c r="K71" s="154"/>
      <c r="L71" s="19"/>
      <c r="M71" s="19"/>
      <c r="N71" s="19"/>
      <c r="O71" s="19"/>
      <c r="P71" s="19"/>
    </row>
    <row r="72" ht="18.75" customHeight="1">
      <c r="A72" s="94"/>
      <c r="B72" s="39" t="s">
        <v>305</v>
      </c>
      <c r="C72" s="39">
        <v>1.0</v>
      </c>
      <c r="D72" s="39" t="s">
        <v>391</v>
      </c>
      <c r="E72" s="39">
        <f t="shared" ref="E72:E75" si="33">$G$9*C72</f>
        <v>30</v>
      </c>
      <c r="F72" s="44">
        <v>15.0</v>
      </c>
      <c r="G72" s="45">
        <v>250.0</v>
      </c>
      <c r="H72" s="92">
        <f t="shared" ref="H72:H75" si="34">F72/G72</f>
        <v>0.06</v>
      </c>
      <c r="I72" s="92">
        <f t="shared" ref="I72:I75" si="35">J72/$G$3</f>
        <v>0.06</v>
      </c>
      <c r="J72" s="92">
        <f t="shared" ref="J72:J75" si="36">H72*E72/$G$8</f>
        <v>1.8</v>
      </c>
      <c r="K72" s="93">
        <f t="shared" ref="K72:K75" si="37">(ROUNDUP(E72/G72, 0)*F72)</f>
        <v>15</v>
      </c>
      <c r="L72" s="4"/>
      <c r="M72" s="4"/>
      <c r="N72" s="4"/>
      <c r="O72" s="4"/>
      <c r="P72" s="4"/>
      <c r="Q72" s="4"/>
    </row>
    <row r="73" ht="18.75" customHeight="1">
      <c r="A73" s="39"/>
      <c r="B73" s="46" t="s">
        <v>306</v>
      </c>
      <c r="C73" s="39">
        <v>1.0</v>
      </c>
      <c r="D73" s="39" t="s">
        <v>391</v>
      </c>
      <c r="E73" s="39">
        <f t="shared" si="33"/>
        <v>30</v>
      </c>
      <c r="F73" s="44">
        <v>6.0</v>
      </c>
      <c r="G73" s="45">
        <v>50.0</v>
      </c>
      <c r="H73" s="92">
        <f t="shared" si="34"/>
        <v>0.12</v>
      </c>
      <c r="I73" s="92">
        <f t="shared" si="35"/>
        <v>0.12</v>
      </c>
      <c r="J73" s="92">
        <f t="shared" si="36"/>
        <v>3.6</v>
      </c>
      <c r="K73" s="93">
        <f t="shared" si="37"/>
        <v>6</v>
      </c>
      <c r="L73" s="4"/>
      <c r="M73" s="4"/>
      <c r="N73" s="4"/>
      <c r="O73" s="4"/>
      <c r="P73" s="4"/>
      <c r="Q73" s="4"/>
    </row>
    <row r="74" ht="18.75" customHeight="1">
      <c r="A74" s="39"/>
      <c r="B74" s="39" t="s">
        <v>145</v>
      </c>
      <c r="C74" s="39">
        <v>1.0</v>
      </c>
      <c r="D74" s="39" t="s">
        <v>391</v>
      </c>
      <c r="E74" s="39">
        <f t="shared" si="33"/>
        <v>30</v>
      </c>
      <c r="F74" s="40">
        <f>'Reference price sheet'!$B$123</f>
        <v>1.6</v>
      </c>
      <c r="G74" s="41">
        <f>'Reference price sheet'!$C$123</f>
        <v>100</v>
      </c>
      <c r="H74" s="92">
        <f t="shared" si="34"/>
        <v>0.016</v>
      </c>
      <c r="I74" s="92">
        <f t="shared" si="35"/>
        <v>0.016</v>
      </c>
      <c r="J74" s="92">
        <f t="shared" si="36"/>
        <v>0.48</v>
      </c>
      <c r="K74" s="93">
        <f t="shared" si="37"/>
        <v>1.6</v>
      </c>
      <c r="L74" s="19"/>
      <c r="M74" s="19"/>
      <c r="N74" s="19"/>
      <c r="O74" s="19"/>
      <c r="P74" s="19"/>
    </row>
    <row r="75" ht="18.75" customHeight="1">
      <c r="A75" s="39"/>
      <c r="B75" s="39" t="s">
        <v>519</v>
      </c>
      <c r="C75" s="39">
        <v>5.0</v>
      </c>
      <c r="D75" s="39" t="s">
        <v>391</v>
      </c>
      <c r="E75" s="39">
        <f t="shared" si="33"/>
        <v>150</v>
      </c>
      <c r="F75" s="40">
        <v>5.0</v>
      </c>
      <c r="G75" s="41">
        <v>500.0</v>
      </c>
      <c r="H75" s="92">
        <f t="shared" si="34"/>
        <v>0.01</v>
      </c>
      <c r="I75" s="92">
        <f t="shared" si="35"/>
        <v>0.05</v>
      </c>
      <c r="J75" s="92">
        <f t="shared" si="36"/>
        <v>1.5</v>
      </c>
      <c r="K75" s="93">
        <f t="shared" si="37"/>
        <v>5</v>
      </c>
      <c r="L75" s="4"/>
      <c r="M75" s="4"/>
      <c r="N75" s="4"/>
      <c r="O75" s="4"/>
      <c r="P75" s="4"/>
      <c r="Q75" s="4"/>
    </row>
    <row r="76" ht="18.75" customHeight="1">
      <c r="A76" s="149" t="s">
        <v>520</v>
      </c>
      <c r="B76" s="141" t="s">
        <v>521</v>
      </c>
      <c r="C76" s="141"/>
      <c r="D76" s="141"/>
      <c r="E76" s="141"/>
      <c r="F76" s="142"/>
      <c r="G76" s="147"/>
      <c r="H76" s="142"/>
      <c r="I76" s="142">
        <v>0.0</v>
      </c>
      <c r="J76" s="142">
        <v>0.0</v>
      </c>
      <c r="K76" s="142">
        <v>0.0</v>
      </c>
      <c r="L76" s="19"/>
      <c r="M76" s="19"/>
      <c r="N76" s="19"/>
      <c r="O76" s="19"/>
      <c r="P76" s="19"/>
    </row>
    <row r="77" ht="18.75" customHeight="1">
      <c r="A77" s="143"/>
      <c r="B77" s="141" t="s">
        <v>522</v>
      </c>
      <c r="C77" s="141"/>
      <c r="D77" s="141"/>
      <c r="E77" s="141"/>
      <c r="F77" s="142"/>
      <c r="G77" s="147"/>
      <c r="H77" s="142"/>
      <c r="I77" s="142">
        <v>0.0</v>
      </c>
      <c r="J77" s="142">
        <v>0.0</v>
      </c>
      <c r="K77" s="142">
        <v>0.0</v>
      </c>
      <c r="L77" s="19"/>
      <c r="M77" s="19"/>
      <c r="N77" s="19"/>
      <c r="O77" s="19"/>
      <c r="P77" s="19"/>
    </row>
    <row r="78" ht="18.75" customHeight="1">
      <c r="A78" s="110"/>
      <c r="B78" s="141" t="s">
        <v>523</v>
      </c>
      <c r="C78" s="141"/>
      <c r="D78" s="141"/>
      <c r="E78" s="141"/>
      <c r="F78" s="142"/>
      <c r="G78" s="147"/>
      <c r="H78" s="142"/>
      <c r="I78" s="142">
        <v>0.0</v>
      </c>
      <c r="J78" s="142">
        <v>0.0</v>
      </c>
      <c r="K78" s="142">
        <v>0.0</v>
      </c>
      <c r="L78" s="19"/>
      <c r="M78" s="19"/>
      <c r="N78" s="19"/>
      <c r="O78" s="19"/>
      <c r="P78" s="19"/>
    </row>
    <row r="79" ht="18.75" customHeight="1">
      <c r="A79" s="150" t="s">
        <v>524</v>
      </c>
      <c r="B79" s="151"/>
      <c r="C79" s="152"/>
      <c r="D79" s="153"/>
      <c r="E79" s="153"/>
      <c r="F79" s="154"/>
      <c r="G79" s="152"/>
      <c r="H79" s="154"/>
      <c r="I79" s="154"/>
      <c r="J79" s="154"/>
      <c r="K79" s="154"/>
      <c r="L79" s="19"/>
      <c r="M79" s="19"/>
      <c r="N79" s="19"/>
      <c r="O79" s="19"/>
      <c r="P79" s="19"/>
    </row>
    <row r="80" ht="18.75" customHeight="1">
      <c r="A80" s="39"/>
      <c r="B80" s="39" t="s">
        <v>292</v>
      </c>
      <c r="C80" s="137">
        <v>0.15</v>
      </c>
      <c r="D80" s="39" t="s">
        <v>391</v>
      </c>
      <c r="E80" s="39">
        <f t="shared" ref="E80:E81" si="38">$G$9*C80</f>
        <v>4.5</v>
      </c>
      <c r="F80" s="40">
        <f>'Reference price sheet'!$B$270</f>
        <v>5</v>
      </c>
      <c r="G80" s="41">
        <f>'Reference price sheet'!$C$270</f>
        <v>12</v>
      </c>
      <c r="H80" s="92">
        <f t="shared" ref="H80:H81" si="39">F80/G80</f>
        <v>0.4166666667</v>
      </c>
      <c r="I80" s="92">
        <f t="shared" ref="I80:I81" si="40">J80/$G$3</f>
        <v>0.0625</v>
      </c>
      <c r="J80" s="92">
        <f t="shared" ref="J80:J81" si="41">H80*E80/$G$8</f>
        <v>1.875</v>
      </c>
      <c r="K80" s="93">
        <f t="shared" ref="K80:K81" si="42">(ROUNDUP(E80/G80, 0)*F80)</f>
        <v>5</v>
      </c>
      <c r="L80" s="19"/>
      <c r="M80" s="19"/>
      <c r="N80" s="19"/>
      <c r="O80" s="19"/>
      <c r="P80" s="19"/>
    </row>
    <row r="81" ht="18.75" customHeight="1">
      <c r="A81" s="155"/>
      <c r="B81" s="39" t="s">
        <v>63</v>
      </c>
      <c r="C81" s="39">
        <v>1.0</v>
      </c>
      <c r="D81" s="39" t="s">
        <v>391</v>
      </c>
      <c r="E81" s="39">
        <f t="shared" si="38"/>
        <v>30</v>
      </c>
      <c r="F81" s="44">
        <f>'Reference price sheet'!$B$41</f>
        <v>2</v>
      </c>
      <c r="G81" s="45">
        <f>'Reference price sheet'!$C$41</f>
        <v>100</v>
      </c>
      <c r="H81" s="92">
        <f t="shared" si="39"/>
        <v>0.02</v>
      </c>
      <c r="I81" s="92">
        <f t="shared" si="40"/>
        <v>0.02</v>
      </c>
      <c r="J81" s="92">
        <f t="shared" si="41"/>
        <v>0.6</v>
      </c>
      <c r="K81" s="93">
        <f t="shared" si="42"/>
        <v>2</v>
      </c>
      <c r="L81" s="19"/>
      <c r="M81" s="19"/>
      <c r="N81" s="19"/>
      <c r="O81" s="19"/>
      <c r="P81" s="19"/>
    </row>
    <row r="82" ht="18.75" customHeight="1">
      <c r="A82" s="149" t="s">
        <v>525</v>
      </c>
      <c r="B82" s="141" t="s">
        <v>521</v>
      </c>
      <c r="C82" s="141"/>
      <c r="D82" s="141"/>
      <c r="E82" s="141"/>
      <c r="F82" s="142"/>
      <c r="G82" s="147"/>
      <c r="H82" s="142"/>
      <c r="I82" s="142">
        <v>0.0</v>
      </c>
      <c r="J82" s="142">
        <v>0.0</v>
      </c>
      <c r="K82" s="142">
        <v>0.0</v>
      </c>
      <c r="L82" s="19"/>
      <c r="M82" s="19"/>
      <c r="N82" s="19"/>
      <c r="O82" s="19"/>
      <c r="P82" s="19"/>
    </row>
    <row r="83" ht="18.75" customHeight="1">
      <c r="A83" s="143"/>
      <c r="B83" s="141" t="s">
        <v>526</v>
      </c>
      <c r="C83" s="141"/>
      <c r="D83" s="141"/>
      <c r="E83" s="141"/>
      <c r="F83" s="142"/>
      <c r="G83" s="147"/>
      <c r="H83" s="142"/>
      <c r="I83" s="142">
        <v>0.0</v>
      </c>
      <c r="J83" s="142">
        <v>0.0</v>
      </c>
      <c r="K83" s="142">
        <v>0.0</v>
      </c>
      <c r="L83" s="19"/>
      <c r="M83" s="19"/>
      <c r="N83" s="19"/>
      <c r="O83" s="19"/>
      <c r="P83" s="19"/>
    </row>
    <row r="84" ht="18.75" customHeight="1">
      <c r="A84" s="110"/>
      <c r="B84" s="141" t="s">
        <v>527</v>
      </c>
      <c r="C84" s="141"/>
      <c r="D84" s="141"/>
      <c r="E84" s="141"/>
      <c r="F84" s="142"/>
      <c r="G84" s="147"/>
      <c r="H84" s="142"/>
      <c r="I84" s="142">
        <v>0.0</v>
      </c>
      <c r="J84" s="142">
        <v>0.0</v>
      </c>
      <c r="K84" s="142">
        <v>0.0</v>
      </c>
      <c r="L84" s="19"/>
      <c r="M84" s="19"/>
      <c r="N84" s="19"/>
      <c r="O84" s="19"/>
      <c r="P84" s="19"/>
    </row>
    <row r="85" ht="18.75" customHeight="1">
      <c r="A85" s="150" t="s">
        <v>528</v>
      </c>
      <c r="B85" s="151"/>
      <c r="C85" s="152"/>
      <c r="D85" s="153"/>
      <c r="E85" s="153"/>
      <c r="F85" s="154"/>
      <c r="G85" s="152"/>
      <c r="H85" s="154"/>
      <c r="I85" s="154"/>
      <c r="J85" s="154"/>
      <c r="K85" s="154"/>
      <c r="L85" s="19"/>
      <c r="M85" s="19"/>
      <c r="N85" s="19"/>
      <c r="O85" s="19"/>
      <c r="P85" s="19"/>
    </row>
    <row r="86" ht="18.75" customHeight="1">
      <c r="A86" s="39"/>
      <c r="B86" s="39" t="s">
        <v>62</v>
      </c>
      <c r="C86" s="39">
        <v>1.0</v>
      </c>
      <c r="D86" s="39" t="s">
        <v>391</v>
      </c>
      <c r="E86" s="39">
        <f>$G$9*C86</f>
        <v>30</v>
      </c>
      <c r="F86" s="40">
        <f>'Reference price sheet'!$B$40</f>
        <v>4</v>
      </c>
      <c r="G86" s="41">
        <f>'Reference price sheet'!$C$40</f>
        <v>200</v>
      </c>
      <c r="H86" s="92">
        <f t="shared" ref="H86:H87" si="43">F86/G86</f>
        <v>0.02</v>
      </c>
      <c r="I86" s="92">
        <f t="shared" ref="I86:I87" si="44">J86/$G$3</f>
        <v>0.02</v>
      </c>
      <c r="J86" s="92">
        <f t="shared" ref="J86:J87" si="45">H86*E86/$G$8</f>
        <v>0.6</v>
      </c>
      <c r="K86" s="93">
        <f t="shared" ref="K86:K87" si="46">(ROUNDUP(E86/G86, 0)*F86)</f>
        <v>4</v>
      </c>
      <c r="L86" s="19"/>
      <c r="M86" s="19"/>
      <c r="N86" s="19"/>
      <c r="O86" s="19"/>
      <c r="P86" s="19"/>
    </row>
    <row r="87" ht="18.75" customHeight="1">
      <c r="A87" s="94"/>
      <c r="B87" s="39" t="s">
        <v>301</v>
      </c>
      <c r="C87" s="137">
        <v>1.0</v>
      </c>
      <c r="D87" s="39" t="s">
        <v>390</v>
      </c>
      <c r="E87" s="39">
        <f>$G$8*C87</f>
        <v>1</v>
      </c>
      <c r="F87" s="40">
        <v>12.28</v>
      </c>
      <c r="G87" s="41">
        <v>20.0</v>
      </c>
      <c r="H87" s="92">
        <f t="shared" si="43"/>
        <v>0.614</v>
      </c>
      <c r="I87" s="92">
        <f t="shared" si="44"/>
        <v>0.02046666667</v>
      </c>
      <c r="J87" s="92">
        <f t="shared" si="45"/>
        <v>0.614</v>
      </c>
      <c r="K87" s="93">
        <f t="shared" si="46"/>
        <v>12.28</v>
      </c>
      <c r="L87" s="19"/>
      <c r="M87" s="19"/>
      <c r="N87" s="19"/>
      <c r="O87" s="19"/>
      <c r="P87" s="19"/>
    </row>
    <row r="88" ht="18.75" customHeight="1">
      <c r="A88" s="150" t="s">
        <v>529</v>
      </c>
      <c r="B88" s="151"/>
      <c r="C88" s="152"/>
      <c r="D88" s="153"/>
      <c r="E88" s="153"/>
      <c r="F88" s="154"/>
      <c r="G88" s="152"/>
      <c r="H88" s="154"/>
      <c r="I88" s="154"/>
      <c r="J88" s="154"/>
      <c r="K88" s="154"/>
      <c r="L88" s="19"/>
      <c r="M88" s="19"/>
      <c r="N88" s="19"/>
      <c r="O88" s="19"/>
      <c r="P88" s="19"/>
    </row>
    <row r="89" ht="18.75" customHeight="1">
      <c r="A89" s="39"/>
      <c r="B89" s="39" t="s">
        <v>530</v>
      </c>
      <c r="C89" s="137">
        <v>1.0</v>
      </c>
      <c r="D89" s="39" t="s">
        <v>391</v>
      </c>
      <c r="E89" s="39">
        <f>$G$9*C89</f>
        <v>30</v>
      </c>
      <c r="F89" s="40">
        <f>'Reference price sheet'!$B$153</f>
        <v>1</v>
      </c>
      <c r="G89" s="41">
        <f>'Reference price sheet'!$C$153</f>
        <v>50</v>
      </c>
      <c r="H89" s="92">
        <f t="shared" ref="H89:H91" si="47">F89/G89</f>
        <v>0.02</v>
      </c>
      <c r="I89" s="92">
        <f>J89/$G$3</f>
        <v>0.02</v>
      </c>
      <c r="J89" s="92">
        <f>H89*E89/$G$8</f>
        <v>0.6</v>
      </c>
      <c r="K89" s="93">
        <f>(ROUNDUP(E89/G89, 0)*F89)</f>
        <v>1</v>
      </c>
      <c r="L89" s="4"/>
      <c r="M89" s="4"/>
      <c r="N89" s="4"/>
      <c r="O89" s="4"/>
      <c r="P89" s="4"/>
      <c r="Q89" s="4"/>
    </row>
    <row r="90" ht="18.75" customHeight="1">
      <c r="A90" s="103" t="s">
        <v>461</v>
      </c>
      <c r="B90" s="103" t="s">
        <v>298</v>
      </c>
      <c r="C90" s="103">
        <v>5.0</v>
      </c>
      <c r="D90" s="103" t="s">
        <v>390</v>
      </c>
      <c r="E90" s="103">
        <f t="shared" ref="E90:E91" si="48">$G$8*C90</f>
        <v>5</v>
      </c>
      <c r="F90" s="105">
        <v>3.0</v>
      </c>
      <c r="G90" s="106">
        <f>'Reference price sheet'!$C$217</f>
        <v>1</v>
      </c>
      <c r="H90" s="107">
        <f t="shared" si="47"/>
        <v>3</v>
      </c>
      <c r="I90" s="107">
        <v>0.0</v>
      </c>
      <c r="J90" s="107">
        <v>0.0</v>
      </c>
      <c r="K90" s="107">
        <v>0.0</v>
      </c>
      <c r="L90" s="4"/>
      <c r="M90" s="4"/>
      <c r="N90" s="4"/>
      <c r="O90" s="4"/>
      <c r="P90" s="4"/>
      <c r="Q90" s="4"/>
    </row>
    <row r="91" ht="18.75" customHeight="1">
      <c r="A91" s="94"/>
      <c r="B91" s="39" t="s">
        <v>299</v>
      </c>
      <c r="C91" s="137">
        <v>10.0</v>
      </c>
      <c r="D91" s="39" t="s">
        <v>390</v>
      </c>
      <c r="E91" s="39">
        <f t="shared" si="48"/>
        <v>10</v>
      </c>
      <c r="F91" s="40">
        <v>10.0</v>
      </c>
      <c r="G91" s="41">
        <v>4.0</v>
      </c>
      <c r="H91" s="92">
        <f t="shared" si="47"/>
        <v>2.5</v>
      </c>
      <c r="I91" s="92">
        <f>J91/$G$3</f>
        <v>0.8333333333</v>
      </c>
      <c r="J91" s="92">
        <f>H91*E91/$G$8</f>
        <v>25</v>
      </c>
      <c r="K91" s="93">
        <f>(ROUNDUP(E91/G91, 0)*F91)</f>
        <v>30</v>
      </c>
      <c r="L91" s="4"/>
      <c r="M91" s="4"/>
      <c r="N91" s="4"/>
      <c r="O91" s="4"/>
      <c r="P91" s="4"/>
      <c r="Q91" s="4"/>
    </row>
    <row r="92" ht="18.75" customHeight="1">
      <c r="A92" s="103" t="s">
        <v>531</v>
      </c>
      <c r="B92" s="103"/>
      <c r="C92" s="103"/>
      <c r="D92" s="103"/>
      <c r="E92" s="103"/>
      <c r="F92" s="105"/>
      <c r="G92" s="106"/>
      <c r="H92" s="107"/>
      <c r="I92" s="107"/>
      <c r="J92" s="107"/>
      <c r="K92" s="107"/>
      <c r="L92" s="4"/>
      <c r="M92" s="4"/>
      <c r="N92" s="4"/>
      <c r="O92" s="4"/>
      <c r="P92" s="4"/>
      <c r="Q92" s="4"/>
    </row>
    <row r="93" ht="18.0" customHeight="1">
      <c r="A93" s="94"/>
      <c r="B93" s="39" t="s">
        <v>41</v>
      </c>
      <c r="C93" s="137">
        <v>1.0</v>
      </c>
      <c r="D93" s="39" t="s">
        <v>390</v>
      </c>
      <c r="E93" s="39">
        <v>1.0</v>
      </c>
      <c r="F93" s="40">
        <v>0.45</v>
      </c>
      <c r="G93" s="41">
        <v>1.0</v>
      </c>
      <c r="H93" s="92">
        <v>0.45</v>
      </c>
      <c r="I93" s="92">
        <v>0.015000000000000001</v>
      </c>
      <c r="J93" s="92">
        <v>0.45</v>
      </c>
      <c r="K93" s="93">
        <v>0.45</v>
      </c>
      <c r="L93" s="4"/>
      <c r="M93" s="4"/>
      <c r="N93" s="4"/>
      <c r="O93" s="4"/>
      <c r="P93" s="4"/>
      <c r="Q93" s="4"/>
    </row>
    <row r="94" ht="18.75" customHeight="1">
      <c r="A94" s="94"/>
      <c r="B94" s="39" t="s">
        <v>256</v>
      </c>
      <c r="C94" s="137">
        <v>1.0</v>
      </c>
      <c r="D94" s="39" t="s">
        <v>390</v>
      </c>
      <c r="E94" s="39">
        <v>1.0</v>
      </c>
      <c r="F94" s="40">
        <v>0.75</v>
      </c>
      <c r="G94" s="41">
        <v>6.0</v>
      </c>
      <c r="H94" s="92">
        <v>0.125</v>
      </c>
      <c r="I94" s="92">
        <v>0.004166666666666667</v>
      </c>
      <c r="J94" s="92">
        <v>0.125</v>
      </c>
      <c r="K94" s="93">
        <v>0.75</v>
      </c>
      <c r="L94" s="4"/>
      <c r="M94" s="4"/>
      <c r="N94" s="4"/>
      <c r="O94" s="4"/>
      <c r="P94" s="4"/>
      <c r="Q94" s="4"/>
    </row>
    <row r="95" ht="18.75" customHeight="1">
      <c r="A95" s="39"/>
      <c r="B95" s="39" t="s">
        <v>234</v>
      </c>
      <c r="C95" s="137">
        <v>1.0</v>
      </c>
      <c r="D95" s="39" t="s">
        <v>390</v>
      </c>
      <c r="E95" s="39">
        <v>1.0</v>
      </c>
      <c r="F95" s="40">
        <v>1.0</v>
      </c>
      <c r="G95" s="41">
        <v>1.0</v>
      </c>
      <c r="H95" s="92">
        <v>1.0</v>
      </c>
      <c r="I95" s="92">
        <v>0.03333333333333333</v>
      </c>
      <c r="J95" s="92">
        <v>1.0</v>
      </c>
      <c r="K95" s="93">
        <v>1.0</v>
      </c>
      <c r="L95" s="4"/>
      <c r="M95" s="4"/>
      <c r="N95" s="4"/>
      <c r="O95" s="4"/>
      <c r="P95" s="4"/>
      <c r="Q95" s="4"/>
    </row>
    <row r="96" ht="18.75" customHeight="1">
      <c r="A96" s="39"/>
      <c r="B96" s="39" t="s">
        <v>67</v>
      </c>
      <c r="C96" s="137">
        <v>1.0</v>
      </c>
      <c r="D96" s="39" t="s">
        <v>390</v>
      </c>
      <c r="E96" s="39">
        <v>1.0</v>
      </c>
      <c r="F96" s="40">
        <v>0.05</v>
      </c>
      <c r="G96" s="41">
        <v>1.0</v>
      </c>
      <c r="H96" s="92">
        <v>0.05</v>
      </c>
      <c r="I96" s="92">
        <v>0.0016666666666666668</v>
      </c>
      <c r="J96" s="92">
        <v>0.05</v>
      </c>
      <c r="K96" s="93">
        <v>0.05</v>
      </c>
      <c r="L96" s="4"/>
      <c r="M96" s="4"/>
      <c r="N96" s="4"/>
      <c r="O96" s="4"/>
      <c r="P96" s="4"/>
      <c r="Q96" s="4"/>
    </row>
    <row r="97" ht="22.5" customHeight="1">
      <c r="A97" s="97"/>
      <c r="B97" s="97"/>
      <c r="C97" s="97"/>
      <c r="D97" s="97"/>
      <c r="E97" s="97"/>
      <c r="F97" s="97"/>
      <c r="G97" s="97"/>
      <c r="H97" s="97" t="s">
        <v>484</v>
      </c>
      <c r="I97" s="98">
        <f t="shared" ref="I97:K97" si="49">SUM(I67:I79)</f>
        <v>0.266</v>
      </c>
      <c r="J97" s="98">
        <f t="shared" si="49"/>
        <v>7.98</v>
      </c>
      <c r="K97" s="98">
        <f t="shared" si="49"/>
        <v>29.6</v>
      </c>
      <c r="L97" s="4"/>
      <c r="M97" s="4"/>
      <c r="N97" s="4"/>
      <c r="O97" s="4"/>
      <c r="P97" s="4"/>
      <c r="Q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L105" s="4"/>
      <c r="M105" s="4"/>
      <c r="N105" s="4"/>
      <c r="O105" s="4"/>
      <c r="P105" s="4"/>
      <c r="Q105" s="4"/>
    </row>
    <row r="106" ht="15.75" customHeight="1">
      <c r="L106" s="4"/>
      <c r="M106" s="4"/>
      <c r="N106" s="4"/>
      <c r="O106" s="4"/>
      <c r="P106" s="4"/>
      <c r="Q106" s="4"/>
    </row>
    <row r="107" ht="15.75" customHeight="1">
      <c r="L107" s="4"/>
      <c r="M107" s="4"/>
      <c r="N107" s="4"/>
      <c r="O107" s="4"/>
      <c r="P107" s="4"/>
      <c r="Q107" s="4"/>
    </row>
    <row r="108" ht="15.75" customHeight="1">
      <c r="L108" s="4"/>
      <c r="M108" s="4"/>
      <c r="N108" s="4"/>
      <c r="O108" s="4"/>
      <c r="P108" s="4"/>
      <c r="Q108" s="4"/>
    </row>
    <row r="109" ht="15.75" customHeight="1">
      <c r="L109" s="4"/>
      <c r="M109" s="4"/>
      <c r="N109" s="4"/>
      <c r="O109" s="4"/>
      <c r="P109" s="4"/>
      <c r="Q109" s="4"/>
    </row>
    <row r="110" ht="15.75" customHeight="1">
      <c r="L110" s="4"/>
      <c r="M110" s="4"/>
      <c r="N110" s="4"/>
      <c r="O110" s="4"/>
      <c r="P110" s="4"/>
      <c r="Q110" s="4"/>
    </row>
    <row r="111" ht="15.75" customHeight="1">
      <c r="L111" s="4"/>
      <c r="M111" s="4"/>
      <c r="N111" s="4"/>
      <c r="O111" s="4"/>
      <c r="P111" s="4"/>
      <c r="Q111" s="4"/>
    </row>
    <row r="112" ht="15.75" customHeight="1">
      <c r="L112" s="4"/>
      <c r="M112" s="4"/>
      <c r="N112" s="4"/>
      <c r="O112" s="4"/>
      <c r="P112" s="4"/>
      <c r="Q112" s="4"/>
    </row>
    <row r="113" ht="15.75" customHeight="1">
      <c r="L113" s="4"/>
      <c r="M113" s="4"/>
      <c r="N113" s="4"/>
      <c r="O113" s="4"/>
      <c r="P113" s="4"/>
      <c r="Q113" s="4"/>
    </row>
    <row r="114" ht="15.75" customHeight="1">
      <c r="L114" s="4"/>
      <c r="M114" s="4"/>
      <c r="N114" s="4"/>
      <c r="O114" s="4"/>
      <c r="P114" s="4"/>
      <c r="Q114" s="4"/>
    </row>
    <row r="115" ht="15.75" customHeight="1">
      <c r="L115" s="4"/>
      <c r="M115" s="4"/>
      <c r="N115" s="4"/>
      <c r="O115" s="4"/>
      <c r="P115" s="4"/>
      <c r="Q115" s="4"/>
    </row>
    <row r="116" ht="15.75" customHeight="1">
      <c r="L116" s="4"/>
      <c r="M116" s="4"/>
      <c r="N116" s="4"/>
      <c r="O116" s="4"/>
      <c r="P116" s="4"/>
      <c r="Q116" s="4"/>
    </row>
    <row r="117" ht="15.75" customHeight="1">
      <c r="L117" s="4"/>
      <c r="M117" s="4"/>
      <c r="N117" s="4"/>
      <c r="O117" s="4"/>
      <c r="P117" s="4"/>
      <c r="Q117" s="4"/>
    </row>
    <row r="118" ht="15.75" customHeight="1">
      <c r="L118" s="4"/>
      <c r="M118" s="4"/>
      <c r="N118" s="4"/>
      <c r="O118" s="4"/>
      <c r="P118" s="4"/>
      <c r="Q118" s="4"/>
    </row>
    <row r="119" ht="15.75" customHeight="1">
      <c r="L119" s="4"/>
      <c r="M119" s="4"/>
      <c r="N119" s="4"/>
      <c r="O119" s="4"/>
      <c r="P119" s="4"/>
      <c r="Q119" s="4"/>
    </row>
    <row r="120" ht="15.75" customHeight="1">
      <c r="L120" s="4"/>
      <c r="M120" s="4"/>
      <c r="N120" s="4"/>
      <c r="O120" s="4"/>
      <c r="P120" s="4"/>
      <c r="Q120" s="4"/>
    </row>
    <row r="121" ht="15.75" customHeight="1">
      <c r="L121" s="4"/>
      <c r="M121" s="4"/>
      <c r="N121" s="4"/>
      <c r="O121" s="4"/>
      <c r="P121" s="4"/>
      <c r="Q121" s="4"/>
    </row>
    <row r="122" ht="15.75" customHeight="1">
      <c r="L122" s="4"/>
      <c r="M122" s="4"/>
      <c r="N122" s="4"/>
      <c r="O122" s="4"/>
      <c r="P122" s="4"/>
      <c r="Q122" s="4"/>
    </row>
    <row r="123" ht="15.75" customHeight="1">
      <c r="L123" s="4"/>
      <c r="M123" s="4"/>
      <c r="N123" s="4"/>
      <c r="O123" s="4"/>
      <c r="P123" s="4"/>
      <c r="Q123" s="4"/>
    </row>
    <row r="124" ht="15.75" customHeight="1">
      <c r="L124" s="4"/>
      <c r="M124" s="4"/>
      <c r="N124" s="4"/>
      <c r="O124" s="4"/>
      <c r="P124" s="4"/>
      <c r="Q124" s="4"/>
    </row>
    <row r="125" ht="15.75" customHeight="1">
      <c r="L125" s="4"/>
      <c r="M125" s="4"/>
      <c r="N125" s="4"/>
      <c r="O125" s="4"/>
      <c r="P125" s="4"/>
      <c r="Q125" s="4"/>
    </row>
    <row r="126" ht="15.75" customHeight="1">
      <c r="L126" s="4"/>
      <c r="M126" s="4"/>
      <c r="N126" s="4"/>
      <c r="O126" s="4"/>
      <c r="P126" s="4"/>
      <c r="Q126" s="4"/>
    </row>
    <row r="127" ht="15.75" customHeight="1">
      <c r="L127" s="4"/>
      <c r="M127" s="4"/>
      <c r="N127" s="4"/>
      <c r="O127" s="4"/>
      <c r="P127" s="4"/>
      <c r="Q127" s="4"/>
    </row>
    <row r="128" ht="15.75" customHeight="1">
      <c r="L128" s="4"/>
      <c r="M128" s="4"/>
      <c r="N128" s="4"/>
      <c r="O128" s="4"/>
      <c r="P128" s="4"/>
      <c r="Q128" s="4"/>
    </row>
    <row r="129" ht="15.75" customHeight="1">
      <c r="L129" s="4"/>
      <c r="M129" s="4"/>
      <c r="N129" s="4"/>
      <c r="O129" s="4"/>
      <c r="P129" s="4"/>
      <c r="Q129" s="4"/>
    </row>
    <row r="130" ht="15.75" customHeight="1">
      <c r="L130" s="4"/>
      <c r="M130" s="4"/>
      <c r="N130" s="4"/>
      <c r="O130" s="4"/>
      <c r="P130" s="4"/>
      <c r="Q130" s="4"/>
    </row>
    <row r="131" ht="15.75" customHeight="1">
      <c r="L131" s="4"/>
      <c r="M131" s="4"/>
      <c r="N131" s="4"/>
      <c r="O131" s="4"/>
      <c r="P131" s="4"/>
      <c r="Q131" s="4"/>
    </row>
    <row r="132" ht="15.75" customHeight="1">
      <c r="L132" s="4"/>
      <c r="M132" s="4"/>
      <c r="N132" s="4"/>
      <c r="O132" s="4"/>
      <c r="P132" s="4"/>
      <c r="Q132" s="4"/>
    </row>
    <row r="133" ht="15.75" customHeight="1">
      <c r="L133" s="4"/>
      <c r="M133" s="4"/>
      <c r="N133" s="4"/>
      <c r="O133" s="4"/>
      <c r="P133" s="4"/>
      <c r="Q133" s="4"/>
    </row>
    <row r="134" ht="15.75" customHeight="1">
      <c r="L134" s="4"/>
      <c r="M134" s="4"/>
      <c r="N134" s="4"/>
      <c r="O134" s="4"/>
      <c r="P134" s="4"/>
      <c r="Q134" s="4"/>
    </row>
    <row r="135" ht="15.75" customHeight="1">
      <c r="L135" s="4"/>
      <c r="M135" s="4"/>
      <c r="N135" s="4"/>
      <c r="O135" s="4"/>
      <c r="P135" s="4"/>
      <c r="Q135" s="4"/>
    </row>
    <row r="136" ht="15.75" customHeight="1">
      <c r="L136" s="4"/>
      <c r="M136" s="4"/>
      <c r="N136" s="4"/>
      <c r="O136" s="4"/>
      <c r="P136" s="4"/>
      <c r="Q136" s="4"/>
    </row>
    <row r="137" ht="15.75" customHeight="1">
      <c r="L137" s="4"/>
      <c r="M137" s="4"/>
      <c r="N137" s="4"/>
      <c r="O137" s="4"/>
      <c r="P137" s="4"/>
      <c r="Q137" s="4"/>
    </row>
    <row r="138" ht="15.75" customHeight="1">
      <c r="L138" s="4"/>
      <c r="M138" s="4"/>
      <c r="N138" s="4"/>
      <c r="O138" s="4"/>
      <c r="P138" s="4"/>
      <c r="Q138" s="4"/>
    </row>
    <row r="139" ht="15.75" customHeight="1">
      <c r="L139" s="4"/>
      <c r="M139" s="4"/>
      <c r="N139" s="4"/>
      <c r="O139" s="4"/>
      <c r="P139" s="4"/>
      <c r="Q139" s="4"/>
    </row>
    <row r="140" ht="15.75" customHeight="1">
      <c r="L140" s="4"/>
      <c r="M140" s="4"/>
      <c r="N140" s="4"/>
      <c r="O140" s="4"/>
      <c r="P140" s="4"/>
      <c r="Q140" s="4"/>
    </row>
    <row r="141" ht="15.75" customHeight="1">
      <c r="L141" s="4"/>
      <c r="M141" s="4"/>
      <c r="N141" s="4"/>
      <c r="O141" s="4"/>
      <c r="P141" s="4"/>
      <c r="Q141" s="4"/>
    </row>
    <row r="142" ht="15.75" customHeight="1">
      <c r="L142" s="4"/>
      <c r="M142" s="4"/>
      <c r="N142" s="4"/>
      <c r="O142" s="4"/>
      <c r="P142" s="4"/>
      <c r="Q142" s="4"/>
    </row>
    <row r="143" ht="15.75" customHeight="1">
      <c r="L143" s="4"/>
      <c r="M143" s="4"/>
      <c r="N143" s="4"/>
      <c r="O143" s="4"/>
      <c r="P143" s="4"/>
      <c r="Q143" s="4"/>
    </row>
    <row r="144" ht="15.75" customHeight="1">
      <c r="L144" s="4"/>
      <c r="M144" s="4"/>
      <c r="N144" s="4"/>
      <c r="O144" s="4"/>
      <c r="P144" s="4"/>
      <c r="Q144" s="4"/>
    </row>
    <row r="145" ht="15.75" customHeight="1">
      <c r="L145" s="4"/>
      <c r="M145" s="4"/>
      <c r="N145" s="4"/>
      <c r="O145" s="4"/>
      <c r="P145" s="4"/>
      <c r="Q145" s="4"/>
    </row>
    <row r="146" ht="15.75" customHeight="1">
      <c r="L146" s="4"/>
      <c r="M146" s="4"/>
      <c r="N146" s="4"/>
      <c r="O146" s="4"/>
      <c r="P146" s="4"/>
      <c r="Q146" s="4"/>
    </row>
    <row r="147" ht="15.75" customHeight="1">
      <c r="L147" s="4"/>
      <c r="M147" s="4"/>
      <c r="N147" s="4"/>
      <c r="O147" s="4"/>
      <c r="P147" s="4"/>
      <c r="Q147" s="4"/>
    </row>
    <row r="148" ht="15.75" customHeight="1">
      <c r="L148" s="4"/>
      <c r="M148" s="4"/>
      <c r="N148" s="4"/>
      <c r="O148" s="4"/>
      <c r="P148" s="4"/>
      <c r="Q148" s="4"/>
    </row>
    <row r="149" ht="15.75" customHeight="1">
      <c r="L149" s="4"/>
      <c r="M149" s="4"/>
      <c r="N149" s="4"/>
      <c r="O149" s="4"/>
      <c r="P149" s="4"/>
      <c r="Q149" s="4"/>
    </row>
    <row r="150" ht="15.75" customHeight="1">
      <c r="L150" s="4"/>
      <c r="M150" s="4"/>
      <c r="N150" s="4"/>
      <c r="O150" s="4"/>
      <c r="P150" s="4"/>
      <c r="Q150" s="4"/>
    </row>
    <row r="151" ht="15.75" customHeight="1">
      <c r="L151" s="4"/>
      <c r="M151" s="4"/>
      <c r="N151" s="4"/>
      <c r="O151" s="4"/>
      <c r="P151" s="4"/>
      <c r="Q151" s="4"/>
    </row>
    <row r="152" ht="15.75" customHeight="1">
      <c r="L152" s="4"/>
      <c r="M152" s="4"/>
      <c r="N152" s="4"/>
      <c r="O152" s="4"/>
      <c r="P152" s="4"/>
      <c r="Q152" s="4"/>
    </row>
    <row r="153" ht="15.75" customHeight="1">
      <c r="L153" s="4"/>
      <c r="M153" s="4"/>
      <c r="N153" s="4"/>
      <c r="O153" s="4"/>
      <c r="P153" s="4"/>
      <c r="Q153" s="4"/>
    </row>
    <row r="154" ht="15.75" customHeight="1">
      <c r="L154" s="4"/>
      <c r="M154" s="4"/>
      <c r="N154" s="4"/>
      <c r="O154" s="4"/>
      <c r="P154" s="4"/>
      <c r="Q154" s="4"/>
    </row>
    <row r="155" ht="15.75" customHeight="1">
      <c r="L155" s="4"/>
      <c r="M155" s="4"/>
      <c r="N155" s="4"/>
      <c r="O155" s="4"/>
      <c r="P155" s="4"/>
      <c r="Q155" s="4"/>
    </row>
    <row r="156" ht="15.75" customHeight="1">
      <c r="L156" s="4"/>
      <c r="M156" s="4"/>
      <c r="N156" s="4"/>
      <c r="O156" s="4"/>
      <c r="P156" s="4"/>
      <c r="Q156" s="4"/>
    </row>
    <row r="157" ht="15.75" customHeight="1">
      <c r="L157" s="4"/>
      <c r="M157" s="4"/>
      <c r="N157" s="4"/>
      <c r="O157" s="4"/>
      <c r="P157" s="4"/>
      <c r="Q157" s="4"/>
    </row>
    <row r="158" ht="15.75" customHeight="1">
      <c r="L158" s="4"/>
      <c r="M158" s="4"/>
      <c r="N158" s="4"/>
      <c r="O158" s="4"/>
      <c r="P158" s="4"/>
      <c r="Q158" s="4"/>
    </row>
    <row r="159" ht="15.75" customHeight="1">
      <c r="L159" s="4"/>
      <c r="M159" s="4"/>
      <c r="N159" s="4"/>
      <c r="O159" s="4"/>
      <c r="P159" s="4"/>
      <c r="Q159" s="4"/>
    </row>
    <row r="160" ht="15.75" customHeight="1">
      <c r="L160" s="4"/>
      <c r="M160" s="4"/>
      <c r="N160" s="4"/>
      <c r="O160" s="4"/>
      <c r="P160" s="4"/>
      <c r="Q160" s="4"/>
    </row>
    <row r="161" ht="15.75" customHeight="1">
      <c r="L161" s="4"/>
      <c r="M161" s="4"/>
      <c r="N161" s="4"/>
      <c r="O161" s="4"/>
      <c r="P161" s="4"/>
      <c r="Q161" s="4"/>
    </row>
    <row r="162" ht="15.75" customHeight="1">
      <c r="L162" s="4"/>
      <c r="M162" s="4"/>
      <c r="N162" s="4"/>
      <c r="O162" s="4"/>
      <c r="P162" s="4"/>
      <c r="Q162" s="4"/>
    </row>
    <row r="163" ht="15.75" customHeight="1">
      <c r="L163" s="4"/>
      <c r="M163" s="4"/>
      <c r="N163" s="4"/>
      <c r="O163" s="4"/>
      <c r="P163" s="4"/>
      <c r="Q163" s="4"/>
    </row>
    <row r="164" ht="15.75" customHeight="1">
      <c r="L164" s="4"/>
      <c r="M164" s="4"/>
      <c r="N164" s="4"/>
      <c r="O164" s="4"/>
      <c r="P164" s="4"/>
      <c r="Q164" s="4"/>
    </row>
    <row r="165" ht="15.75" customHeight="1">
      <c r="L165" s="4"/>
      <c r="M165" s="4"/>
      <c r="N165" s="4"/>
      <c r="O165" s="4"/>
      <c r="P165" s="4"/>
      <c r="Q165" s="4"/>
    </row>
    <row r="166" ht="15.75" customHeight="1">
      <c r="L166" s="4"/>
      <c r="M166" s="4"/>
      <c r="N166" s="4"/>
      <c r="O166" s="4"/>
      <c r="P166" s="4"/>
      <c r="Q166" s="4"/>
    </row>
    <row r="167" ht="15.75" customHeight="1">
      <c r="L167" s="4"/>
      <c r="M167" s="4"/>
      <c r="N167" s="4"/>
      <c r="O167" s="4"/>
      <c r="P167" s="4"/>
      <c r="Q167" s="4"/>
    </row>
    <row r="168" ht="15.75" customHeight="1">
      <c r="L168" s="4"/>
      <c r="M168" s="4"/>
      <c r="N168" s="4"/>
      <c r="O168" s="4"/>
      <c r="P168" s="4"/>
      <c r="Q168" s="4"/>
    </row>
    <row r="169" ht="15.75" customHeight="1">
      <c r="L169" s="4"/>
      <c r="M169" s="4"/>
      <c r="N169" s="4"/>
      <c r="O169" s="4"/>
      <c r="P169" s="4"/>
      <c r="Q169" s="4"/>
    </row>
    <row r="170" ht="15.75" customHeight="1">
      <c r="L170" s="4"/>
      <c r="M170" s="4"/>
      <c r="N170" s="4"/>
      <c r="O170" s="4"/>
      <c r="P170" s="4"/>
      <c r="Q170" s="4"/>
    </row>
    <row r="171" ht="15.75" customHeight="1">
      <c r="L171" s="4"/>
      <c r="M171" s="4"/>
      <c r="N171" s="4"/>
      <c r="O171" s="4"/>
      <c r="P171" s="4"/>
      <c r="Q171" s="4"/>
    </row>
    <row r="172" ht="15.75" customHeight="1">
      <c r="L172" s="4"/>
      <c r="M172" s="4"/>
      <c r="N172" s="4"/>
      <c r="O172" s="4"/>
      <c r="P172" s="4"/>
      <c r="Q172" s="4"/>
    </row>
    <row r="173" ht="15.75" customHeight="1">
      <c r="L173" s="4"/>
      <c r="M173" s="4"/>
      <c r="N173" s="4"/>
      <c r="O173" s="4"/>
      <c r="P173" s="4"/>
      <c r="Q173" s="4"/>
    </row>
    <row r="174" ht="15.75" customHeight="1">
      <c r="L174" s="4"/>
      <c r="M174" s="4"/>
      <c r="N174" s="4"/>
      <c r="O174" s="4"/>
      <c r="P174" s="4"/>
      <c r="Q174" s="4"/>
    </row>
    <row r="175" ht="15.75" customHeight="1">
      <c r="L175" s="4"/>
      <c r="M175" s="4"/>
      <c r="N175" s="4"/>
      <c r="O175" s="4"/>
      <c r="P175" s="4"/>
      <c r="Q175" s="4"/>
    </row>
    <row r="176" ht="15.75" customHeight="1">
      <c r="L176" s="4"/>
      <c r="M176" s="4"/>
      <c r="N176" s="4"/>
      <c r="O176" s="4"/>
      <c r="P176" s="4"/>
      <c r="Q176" s="4"/>
    </row>
    <row r="177" ht="15.75" customHeight="1">
      <c r="L177" s="4"/>
      <c r="M177" s="4"/>
      <c r="N177" s="4"/>
      <c r="O177" s="4"/>
      <c r="P177" s="4"/>
      <c r="Q177" s="4"/>
    </row>
    <row r="178" ht="15.75" customHeight="1">
      <c r="L178" s="4"/>
      <c r="M178" s="4"/>
      <c r="N178" s="4"/>
      <c r="O178" s="4"/>
      <c r="P178" s="4"/>
      <c r="Q178" s="4"/>
    </row>
    <row r="179" ht="15.75" customHeight="1">
      <c r="L179" s="4"/>
      <c r="M179" s="4"/>
      <c r="N179" s="4"/>
      <c r="O179" s="4"/>
      <c r="P179" s="4"/>
      <c r="Q179" s="4"/>
    </row>
    <row r="180" ht="15.75" customHeight="1">
      <c r="L180" s="4"/>
      <c r="M180" s="4"/>
      <c r="N180" s="4"/>
      <c r="O180" s="4"/>
      <c r="P180" s="4"/>
      <c r="Q180" s="4"/>
    </row>
    <row r="181" ht="15.75" customHeight="1">
      <c r="L181" s="4"/>
      <c r="M181" s="4"/>
      <c r="N181" s="4"/>
      <c r="O181" s="4"/>
      <c r="P181" s="4"/>
      <c r="Q181" s="4"/>
    </row>
    <row r="182" ht="15.75" customHeight="1">
      <c r="L182" s="4"/>
      <c r="M182" s="4"/>
      <c r="N182" s="4"/>
      <c r="O182" s="4"/>
      <c r="P182" s="4"/>
      <c r="Q182" s="4"/>
    </row>
    <row r="183" ht="15.75" customHeight="1">
      <c r="L183" s="4"/>
      <c r="M183" s="4"/>
      <c r="N183" s="4"/>
      <c r="O183" s="4"/>
      <c r="P183" s="4"/>
      <c r="Q183" s="4"/>
    </row>
    <row r="184" ht="15.75" customHeight="1">
      <c r="L184" s="4"/>
      <c r="M184" s="4"/>
      <c r="N184" s="4"/>
      <c r="O184" s="4"/>
      <c r="P184" s="4"/>
      <c r="Q184" s="4"/>
    </row>
    <row r="185" ht="15.75" customHeight="1">
      <c r="L185" s="4"/>
      <c r="M185" s="4"/>
      <c r="N185" s="4"/>
      <c r="O185" s="4"/>
      <c r="P185" s="4"/>
      <c r="Q185" s="4"/>
    </row>
    <row r="186" ht="15.75" customHeight="1">
      <c r="L186" s="4"/>
      <c r="M186" s="4"/>
      <c r="N186" s="4"/>
      <c r="O186" s="4"/>
      <c r="P186" s="4"/>
      <c r="Q186" s="4"/>
    </row>
    <row r="187" ht="15.75" customHeight="1">
      <c r="L187" s="4"/>
      <c r="M187" s="4"/>
      <c r="N187" s="4"/>
      <c r="O187" s="4"/>
      <c r="P187" s="4"/>
      <c r="Q187" s="4"/>
    </row>
    <row r="188" ht="15.75" customHeight="1">
      <c r="L188" s="4"/>
      <c r="M188" s="4"/>
      <c r="N188" s="4"/>
      <c r="O188" s="4"/>
      <c r="P188" s="4"/>
      <c r="Q188" s="4"/>
    </row>
    <row r="189" ht="15.75" customHeight="1">
      <c r="L189" s="4"/>
      <c r="M189" s="4"/>
      <c r="N189" s="4"/>
      <c r="O189" s="4"/>
      <c r="P189" s="4"/>
      <c r="Q189" s="4"/>
    </row>
    <row r="190" ht="15.75" customHeight="1">
      <c r="L190" s="4"/>
      <c r="M190" s="4"/>
      <c r="N190" s="4"/>
      <c r="O190" s="4"/>
      <c r="P190" s="4"/>
      <c r="Q190" s="4"/>
    </row>
    <row r="191" ht="15.75" customHeight="1">
      <c r="L191" s="4"/>
      <c r="M191" s="4"/>
      <c r="N191" s="4"/>
      <c r="O191" s="4"/>
      <c r="P191" s="4"/>
      <c r="Q191" s="4"/>
    </row>
    <row r="192" ht="15.75" customHeight="1">
      <c r="L192" s="4"/>
      <c r="M192" s="4"/>
      <c r="N192" s="4"/>
      <c r="O192" s="4"/>
      <c r="P192" s="4"/>
      <c r="Q192" s="4"/>
    </row>
    <row r="193" ht="15.75" customHeight="1">
      <c r="L193" s="4"/>
      <c r="M193" s="4"/>
      <c r="N193" s="4"/>
      <c r="O193" s="4"/>
      <c r="P193" s="4"/>
      <c r="Q193" s="4"/>
    </row>
    <row r="194" ht="15.75" customHeight="1">
      <c r="L194" s="4"/>
      <c r="M194" s="4"/>
      <c r="N194" s="4"/>
      <c r="O194" s="4"/>
      <c r="P194" s="4"/>
      <c r="Q194" s="4"/>
    </row>
    <row r="195" ht="15.75" customHeight="1">
      <c r="L195" s="4"/>
      <c r="M195" s="4"/>
      <c r="N195" s="4"/>
      <c r="O195" s="4"/>
      <c r="P195" s="4"/>
      <c r="Q195" s="4"/>
    </row>
    <row r="196" ht="15.75" customHeight="1">
      <c r="L196" s="4"/>
      <c r="M196" s="4"/>
      <c r="N196" s="4"/>
      <c r="O196" s="4"/>
      <c r="P196" s="4"/>
      <c r="Q196" s="4"/>
    </row>
    <row r="197" ht="15.75" customHeight="1">
      <c r="L197" s="4"/>
      <c r="M197" s="4"/>
      <c r="N197" s="4"/>
      <c r="O197" s="4"/>
      <c r="P197" s="4"/>
      <c r="Q197" s="4"/>
    </row>
    <row r="198" ht="15.75" customHeight="1">
      <c r="L198" s="4"/>
      <c r="M198" s="4"/>
      <c r="N198" s="4"/>
      <c r="O198" s="4"/>
      <c r="P198" s="4"/>
      <c r="Q198" s="4"/>
    </row>
    <row r="199" ht="15.75" customHeight="1">
      <c r="L199" s="4"/>
      <c r="M199" s="4"/>
      <c r="N199" s="4"/>
      <c r="O199" s="4"/>
      <c r="P199" s="4"/>
      <c r="Q199" s="4"/>
    </row>
    <row r="200" ht="15.75" customHeight="1">
      <c r="L200" s="4"/>
      <c r="M200" s="4"/>
      <c r="N200" s="4"/>
      <c r="O200" s="4"/>
      <c r="P200" s="4"/>
      <c r="Q200" s="4"/>
    </row>
    <row r="201" ht="15.75" customHeight="1">
      <c r="L201" s="4"/>
      <c r="M201" s="4"/>
      <c r="N201" s="4"/>
      <c r="O201" s="4"/>
      <c r="P201" s="4"/>
      <c r="Q201" s="4"/>
    </row>
    <row r="202" ht="15.75" customHeight="1">
      <c r="L202" s="4"/>
      <c r="M202" s="4"/>
      <c r="N202" s="4"/>
      <c r="O202" s="4"/>
      <c r="P202" s="4"/>
      <c r="Q202" s="4"/>
    </row>
    <row r="203" ht="15.75" customHeight="1">
      <c r="L203" s="4"/>
      <c r="M203" s="4"/>
      <c r="N203" s="4"/>
      <c r="O203" s="4"/>
      <c r="P203" s="4"/>
      <c r="Q203" s="4"/>
    </row>
    <row r="204" ht="15.75" customHeight="1">
      <c r="L204" s="4"/>
      <c r="M204" s="4"/>
      <c r="N204" s="4"/>
      <c r="O204" s="4"/>
      <c r="P204" s="4"/>
      <c r="Q204" s="4"/>
    </row>
    <row r="205" ht="15.75" customHeight="1">
      <c r="L205" s="4"/>
      <c r="M205" s="4"/>
      <c r="N205" s="4"/>
      <c r="O205" s="4"/>
      <c r="P205" s="4"/>
      <c r="Q205" s="4"/>
    </row>
    <row r="206" ht="15.75" customHeight="1">
      <c r="L206" s="4"/>
      <c r="M206" s="4"/>
      <c r="N206" s="4"/>
      <c r="O206" s="4"/>
      <c r="P206" s="4"/>
      <c r="Q206" s="4"/>
    </row>
    <row r="207" ht="15.75" customHeight="1">
      <c r="L207" s="4"/>
      <c r="M207" s="4"/>
      <c r="N207" s="4"/>
      <c r="O207" s="4"/>
      <c r="P207" s="4"/>
      <c r="Q207" s="4"/>
    </row>
    <row r="208" ht="15.75" customHeight="1">
      <c r="L208" s="4"/>
      <c r="M208" s="4"/>
      <c r="N208" s="4"/>
      <c r="O208" s="4"/>
      <c r="P208" s="4"/>
      <c r="Q208" s="4"/>
    </row>
    <row r="209" ht="15.75" customHeight="1">
      <c r="L209" s="4"/>
      <c r="M209" s="4"/>
      <c r="N209" s="4"/>
      <c r="O209" s="4"/>
      <c r="P209" s="4"/>
      <c r="Q209" s="4"/>
    </row>
    <row r="210" ht="15.75" customHeight="1">
      <c r="L210" s="4"/>
      <c r="M210" s="4"/>
      <c r="N210" s="4"/>
      <c r="O210" s="4"/>
      <c r="P210" s="4"/>
      <c r="Q210" s="4"/>
    </row>
    <row r="211" ht="15.75" customHeight="1">
      <c r="L211" s="4"/>
      <c r="M211" s="4"/>
      <c r="N211" s="4"/>
      <c r="O211" s="4"/>
      <c r="P211" s="4"/>
      <c r="Q211" s="4"/>
    </row>
    <row r="212" ht="15.75" customHeight="1">
      <c r="L212" s="4"/>
      <c r="M212" s="4"/>
      <c r="N212" s="4"/>
      <c r="O212" s="4"/>
      <c r="P212" s="4"/>
      <c r="Q212" s="4"/>
    </row>
    <row r="213" ht="15.75" customHeight="1">
      <c r="L213" s="4"/>
      <c r="M213" s="4"/>
      <c r="N213" s="4"/>
      <c r="O213" s="4"/>
      <c r="P213" s="4"/>
      <c r="Q213" s="4"/>
    </row>
    <row r="214" ht="15.75" customHeight="1">
      <c r="L214" s="4"/>
      <c r="M214" s="4"/>
      <c r="N214" s="4"/>
      <c r="O214" s="4"/>
      <c r="P214" s="4"/>
      <c r="Q214" s="4"/>
    </row>
    <row r="215" ht="15.75" customHeight="1">
      <c r="L215" s="4"/>
      <c r="M215" s="4"/>
      <c r="N215" s="4"/>
      <c r="O215" s="4"/>
      <c r="P215" s="4"/>
      <c r="Q215" s="4"/>
    </row>
    <row r="216" ht="15.75" customHeight="1">
      <c r="L216" s="4"/>
      <c r="M216" s="4"/>
      <c r="N216" s="4"/>
      <c r="O216" s="4"/>
      <c r="P216" s="4"/>
      <c r="Q216" s="4"/>
    </row>
    <row r="217" ht="15.75" customHeight="1">
      <c r="L217" s="4"/>
      <c r="M217" s="4"/>
      <c r="N217" s="4"/>
      <c r="O217" s="4"/>
      <c r="P217" s="4"/>
      <c r="Q217" s="4"/>
    </row>
    <row r="218" ht="15.75" customHeight="1">
      <c r="L218" s="4"/>
      <c r="M218" s="4"/>
      <c r="N218" s="4"/>
      <c r="O218" s="4"/>
      <c r="P218" s="4"/>
      <c r="Q218" s="4"/>
    </row>
    <row r="219" ht="15.75" customHeight="1">
      <c r="L219" s="4"/>
      <c r="M219" s="4"/>
      <c r="N219" s="4"/>
      <c r="O219" s="4"/>
      <c r="P219" s="4"/>
      <c r="Q219" s="4"/>
    </row>
    <row r="220" ht="15.75" customHeight="1">
      <c r="L220" s="4"/>
      <c r="M220" s="4"/>
      <c r="N220" s="4"/>
      <c r="O220" s="4"/>
      <c r="P220" s="4"/>
      <c r="Q220" s="4"/>
    </row>
    <row r="221" ht="15.75" customHeight="1">
      <c r="L221" s="4"/>
      <c r="M221" s="4"/>
      <c r="N221" s="4"/>
      <c r="O221" s="4"/>
      <c r="P221" s="4"/>
      <c r="Q221" s="4"/>
    </row>
    <row r="222" ht="15.75" customHeight="1">
      <c r="L222" s="4"/>
      <c r="M222" s="4"/>
      <c r="N222" s="4"/>
      <c r="O222" s="4"/>
      <c r="P222" s="4"/>
      <c r="Q222" s="4"/>
    </row>
    <row r="223" ht="15.75" customHeight="1">
      <c r="L223" s="4"/>
      <c r="M223" s="4"/>
      <c r="N223" s="4"/>
      <c r="O223" s="4"/>
      <c r="P223" s="4"/>
      <c r="Q223" s="4"/>
    </row>
    <row r="224" ht="15.75" customHeight="1">
      <c r="L224" s="4"/>
      <c r="M224" s="4"/>
      <c r="N224" s="4"/>
      <c r="O224" s="4"/>
      <c r="P224" s="4"/>
      <c r="Q224" s="4"/>
    </row>
    <row r="225" ht="15.75" customHeight="1">
      <c r="L225" s="4"/>
      <c r="M225" s="4"/>
      <c r="N225" s="4"/>
      <c r="O225" s="4"/>
      <c r="P225" s="4"/>
      <c r="Q225" s="4"/>
    </row>
    <row r="226" ht="15.75" customHeight="1">
      <c r="L226" s="4"/>
      <c r="M226" s="4"/>
      <c r="N226" s="4"/>
      <c r="O226" s="4"/>
      <c r="P226" s="4"/>
      <c r="Q226" s="4"/>
    </row>
    <row r="227" ht="15.75" customHeight="1">
      <c r="L227" s="4"/>
      <c r="M227" s="4"/>
      <c r="N227" s="4"/>
      <c r="O227" s="4"/>
      <c r="P227" s="4"/>
      <c r="Q227" s="4"/>
    </row>
    <row r="228" ht="15.75" customHeight="1">
      <c r="L228" s="4"/>
      <c r="M228" s="4"/>
      <c r="N228" s="4"/>
      <c r="O228" s="4"/>
      <c r="P228" s="4"/>
      <c r="Q228" s="4"/>
    </row>
    <row r="229" ht="15.75" customHeight="1">
      <c r="L229" s="4"/>
      <c r="M229" s="4"/>
      <c r="N229" s="4"/>
      <c r="O229" s="4"/>
      <c r="P229" s="4"/>
      <c r="Q229" s="4"/>
    </row>
    <row r="230" ht="15.75" customHeight="1">
      <c r="L230" s="4"/>
      <c r="M230" s="4"/>
      <c r="N230" s="4"/>
      <c r="O230" s="4"/>
      <c r="P230" s="4"/>
      <c r="Q230" s="4"/>
    </row>
    <row r="231" ht="15.75" customHeight="1">
      <c r="L231" s="4"/>
      <c r="M231" s="4"/>
      <c r="N231" s="4"/>
      <c r="O231" s="4"/>
      <c r="P231" s="4"/>
      <c r="Q231" s="4"/>
    </row>
    <row r="232" ht="15.75" customHeight="1">
      <c r="L232" s="4"/>
      <c r="M232" s="4"/>
      <c r="N232" s="4"/>
      <c r="O232" s="4"/>
      <c r="P232" s="4"/>
      <c r="Q232" s="4"/>
    </row>
    <row r="233" ht="15.75" customHeight="1">
      <c r="L233" s="4"/>
      <c r="M233" s="4"/>
      <c r="N233" s="4"/>
      <c r="O233" s="4"/>
      <c r="P233" s="4"/>
      <c r="Q233" s="4"/>
    </row>
    <row r="234" ht="15.75" customHeight="1">
      <c r="L234" s="4"/>
      <c r="M234" s="4"/>
      <c r="N234" s="4"/>
      <c r="O234" s="4"/>
      <c r="P234" s="4"/>
      <c r="Q234" s="4"/>
    </row>
    <row r="235" ht="15.75" customHeight="1">
      <c r="L235" s="4"/>
      <c r="M235" s="4"/>
      <c r="N235" s="4"/>
      <c r="O235" s="4"/>
      <c r="P235" s="4"/>
      <c r="Q235" s="4"/>
    </row>
    <row r="236" ht="15.75" customHeight="1">
      <c r="L236" s="4"/>
      <c r="M236" s="4"/>
      <c r="N236" s="4"/>
      <c r="O236" s="4"/>
      <c r="P236" s="4"/>
      <c r="Q236" s="4"/>
    </row>
    <row r="237" ht="15.75" customHeight="1">
      <c r="L237" s="4"/>
      <c r="M237" s="4"/>
      <c r="N237" s="4"/>
      <c r="O237" s="4"/>
      <c r="P237" s="4"/>
      <c r="Q237" s="4"/>
    </row>
    <row r="238" ht="15.75" customHeight="1">
      <c r="L238" s="4"/>
      <c r="M238" s="4"/>
      <c r="N238" s="4"/>
      <c r="O238" s="4"/>
      <c r="P238" s="4"/>
      <c r="Q238" s="4"/>
    </row>
    <row r="239" ht="15.75" customHeight="1">
      <c r="L239" s="4"/>
      <c r="M239" s="4"/>
      <c r="N239" s="4"/>
      <c r="O239" s="4"/>
      <c r="P239" s="4"/>
      <c r="Q239" s="4"/>
    </row>
    <row r="240" ht="15.75" customHeight="1">
      <c r="L240" s="4"/>
      <c r="M240" s="4"/>
      <c r="N240" s="4"/>
      <c r="O240" s="4"/>
      <c r="P240" s="4"/>
      <c r="Q240" s="4"/>
    </row>
    <row r="241" ht="15.75" customHeight="1">
      <c r="L241" s="4"/>
      <c r="M241" s="4"/>
      <c r="N241" s="4"/>
      <c r="O241" s="4"/>
      <c r="P241" s="4"/>
      <c r="Q241" s="4"/>
    </row>
    <row r="242" ht="15.75" customHeight="1">
      <c r="L242" s="4"/>
      <c r="M242" s="4"/>
      <c r="N242" s="4"/>
      <c r="O242" s="4"/>
      <c r="P242" s="4"/>
      <c r="Q242" s="4"/>
    </row>
    <row r="243" ht="15.75" customHeight="1">
      <c r="L243" s="4"/>
      <c r="M243" s="4"/>
      <c r="N243" s="4"/>
      <c r="O243" s="4"/>
      <c r="P243" s="4"/>
      <c r="Q243" s="4"/>
    </row>
    <row r="244" ht="15.75" customHeight="1">
      <c r="L244" s="4"/>
      <c r="M244" s="4"/>
      <c r="N244" s="4"/>
      <c r="O244" s="4"/>
      <c r="P244" s="4"/>
      <c r="Q244" s="4"/>
    </row>
    <row r="245" ht="15.75" customHeight="1">
      <c r="L245" s="4"/>
      <c r="M245" s="4"/>
      <c r="N245" s="4"/>
      <c r="O245" s="4"/>
      <c r="P245" s="4"/>
      <c r="Q245" s="4"/>
    </row>
    <row r="246" ht="15.75" customHeight="1">
      <c r="L246" s="4"/>
      <c r="M246" s="4"/>
      <c r="N246" s="4"/>
      <c r="O246" s="4"/>
      <c r="P246" s="4"/>
      <c r="Q246" s="4"/>
    </row>
    <row r="247" ht="15.75" customHeight="1">
      <c r="L247" s="4"/>
      <c r="M247" s="4"/>
      <c r="N247" s="4"/>
      <c r="O247" s="4"/>
      <c r="P247" s="4"/>
      <c r="Q247" s="4"/>
    </row>
    <row r="248" ht="15.75" customHeight="1">
      <c r="L248" s="4"/>
      <c r="M248" s="4"/>
      <c r="N248" s="4"/>
      <c r="O248" s="4"/>
      <c r="P248" s="4"/>
      <c r="Q248" s="4"/>
    </row>
    <row r="249" ht="15.75" customHeight="1">
      <c r="L249" s="4"/>
      <c r="M249" s="4"/>
      <c r="N249" s="4"/>
      <c r="O249" s="4"/>
      <c r="P249" s="4"/>
      <c r="Q249" s="4"/>
    </row>
    <row r="250" ht="15.75" customHeight="1">
      <c r="L250" s="4"/>
      <c r="M250" s="4"/>
      <c r="N250" s="4"/>
      <c r="O250" s="4"/>
      <c r="P250" s="4"/>
      <c r="Q250" s="4"/>
    </row>
    <row r="251" ht="15.75" customHeight="1">
      <c r="L251" s="4"/>
      <c r="M251" s="4"/>
      <c r="N251" s="4"/>
      <c r="O251" s="4"/>
      <c r="P251" s="4"/>
      <c r="Q251" s="4"/>
    </row>
    <row r="252" ht="15.75" customHeight="1">
      <c r="L252" s="4"/>
      <c r="M252" s="4"/>
      <c r="N252" s="4"/>
      <c r="O252" s="4"/>
      <c r="P252" s="4"/>
      <c r="Q252" s="4"/>
    </row>
    <row r="253" ht="15.75" customHeight="1">
      <c r="L253" s="4"/>
      <c r="M253" s="4"/>
      <c r="N253" s="4"/>
      <c r="O253" s="4"/>
      <c r="P253" s="4"/>
      <c r="Q253" s="4"/>
    </row>
    <row r="254" ht="15.75" customHeight="1">
      <c r="L254" s="4"/>
      <c r="M254" s="4"/>
      <c r="N254" s="4"/>
      <c r="O254" s="4"/>
      <c r="P254" s="4"/>
      <c r="Q254" s="4"/>
    </row>
    <row r="255" ht="15.75" customHeight="1">
      <c r="L255" s="4"/>
      <c r="M255" s="4"/>
      <c r="N255" s="4"/>
      <c r="O255" s="4"/>
      <c r="P255" s="4"/>
      <c r="Q255" s="4"/>
    </row>
    <row r="256" ht="15.75" customHeight="1">
      <c r="L256" s="4"/>
      <c r="M256" s="4"/>
      <c r="N256" s="4"/>
      <c r="O256" s="4"/>
      <c r="P256" s="4"/>
      <c r="Q256" s="4"/>
    </row>
    <row r="257" ht="15.75" customHeight="1">
      <c r="L257" s="4"/>
      <c r="M257" s="4"/>
      <c r="N257" s="4"/>
      <c r="O257" s="4"/>
      <c r="P257" s="4"/>
      <c r="Q257" s="4"/>
    </row>
    <row r="258" ht="15.75" customHeight="1">
      <c r="L258" s="4"/>
      <c r="M258" s="4"/>
      <c r="N258" s="4"/>
      <c r="O258" s="4"/>
      <c r="P258" s="4"/>
      <c r="Q258" s="4"/>
    </row>
    <row r="259" ht="15.75" customHeight="1">
      <c r="L259" s="4"/>
      <c r="M259" s="4"/>
      <c r="N259" s="4"/>
      <c r="O259" s="4"/>
      <c r="P259" s="4"/>
      <c r="Q259" s="4"/>
    </row>
    <row r="260" ht="15.75" customHeight="1">
      <c r="L260" s="4"/>
      <c r="M260" s="4"/>
      <c r="N260" s="4"/>
      <c r="O260" s="4"/>
      <c r="P260" s="4"/>
      <c r="Q260" s="4"/>
    </row>
    <row r="261" ht="15.75" customHeight="1">
      <c r="L261" s="4"/>
      <c r="M261" s="4"/>
      <c r="N261" s="4"/>
      <c r="O261" s="4"/>
      <c r="P261" s="4"/>
      <c r="Q261" s="4"/>
    </row>
    <row r="262" ht="15.75" customHeight="1">
      <c r="L262" s="4"/>
      <c r="M262" s="4"/>
      <c r="N262" s="4"/>
      <c r="O262" s="4"/>
      <c r="P262" s="4"/>
      <c r="Q262" s="4"/>
    </row>
    <row r="263" ht="15.75" customHeight="1">
      <c r="L263" s="4"/>
      <c r="M263" s="4"/>
      <c r="N263" s="4"/>
      <c r="O263" s="4"/>
      <c r="P263" s="4"/>
      <c r="Q263" s="4"/>
    </row>
    <row r="264" ht="15.75" customHeight="1">
      <c r="L264" s="4"/>
      <c r="M264" s="4"/>
      <c r="N264" s="4"/>
      <c r="O264" s="4"/>
      <c r="P264" s="4"/>
      <c r="Q264" s="4"/>
    </row>
    <row r="265" ht="15.75" customHeight="1">
      <c r="L265" s="4"/>
      <c r="M265" s="4"/>
      <c r="N265" s="4"/>
      <c r="O265" s="4"/>
      <c r="P265" s="4"/>
      <c r="Q265" s="4"/>
    </row>
    <row r="266" ht="15.75" customHeight="1">
      <c r="L266" s="4"/>
      <c r="M266" s="4"/>
      <c r="N266" s="4"/>
      <c r="O266" s="4"/>
      <c r="P266" s="4"/>
      <c r="Q266" s="4"/>
    </row>
    <row r="267" ht="15.75" customHeight="1">
      <c r="L267" s="4"/>
      <c r="M267" s="4"/>
      <c r="N267" s="4"/>
      <c r="O267" s="4"/>
      <c r="P267" s="4"/>
      <c r="Q267" s="4"/>
    </row>
    <row r="268" ht="15.75" customHeight="1">
      <c r="L268" s="4"/>
      <c r="M268" s="4"/>
      <c r="N268" s="4"/>
      <c r="O268" s="4"/>
      <c r="P268" s="4"/>
      <c r="Q268" s="4"/>
    </row>
    <row r="269" ht="15.75" customHeight="1">
      <c r="L269" s="4"/>
      <c r="M269" s="4"/>
      <c r="N269" s="4"/>
      <c r="O269" s="4"/>
      <c r="P269" s="4"/>
      <c r="Q269" s="4"/>
    </row>
    <row r="270" ht="15.75" customHeight="1">
      <c r="L270" s="4"/>
      <c r="M270" s="4"/>
      <c r="N270" s="4"/>
      <c r="O270" s="4"/>
      <c r="P270" s="4"/>
      <c r="Q270" s="4"/>
    </row>
    <row r="271" ht="15.75" customHeight="1">
      <c r="L271" s="4"/>
      <c r="M271" s="4"/>
      <c r="N271" s="4"/>
      <c r="O271" s="4"/>
      <c r="P271" s="4"/>
      <c r="Q271" s="4"/>
    </row>
    <row r="272" ht="15.75" customHeight="1">
      <c r="L272" s="4"/>
      <c r="M272" s="4"/>
      <c r="N272" s="4"/>
      <c r="O272" s="4"/>
      <c r="P272" s="4"/>
      <c r="Q272" s="4"/>
    </row>
    <row r="273" ht="15.75" customHeight="1">
      <c r="L273" s="4"/>
      <c r="M273" s="4"/>
      <c r="N273" s="4"/>
      <c r="O273" s="4"/>
      <c r="P273" s="4"/>
      <c r="Q273" s="4"/>
    </row>
    <row r="274" ht="15.75" customHeight="1">
      <c r="L274" s="4"/>
      <c r="M274" s="4"/>
      <c r="N274" s="4"/>
      <c r="O274" s="4"/>
      <c r="P274" s="4"/>
      <c r="Q274" s="4"/>
    </row>
    <row r="275" ht="15.75" customHeight="1">
      <c r="L275" s="4"/>
      <c r="M275" s="4"/>
      <c r="N275" s="4"/>
      <c r="O275" s="4"/>
      <c r="P275" s="4"/>
      <c r="Q275" s="4"/>
    </row>
    <row r="276" ht="15.75" customHeight="1">
      <c r="L276" s="4"/>
      <c r="M276" s="4"/>
      <c r="N276" s="4"/>
      <c r="O276" s="4"/>
      <c r="P276" s="4"/>
      <c r="Q276" s="4"/>
    </row>
    <row r="277" ht="15.75" customHeight="1">
      <c r="L277" s="4"/>
      <c r="M277" s="4"/>
      <c r="N277" s="4"/>
      <c r="O277" s="4"/>
      <c r="P277" s="4"/>
      <c r="Q277" s="4"/>
    </row>
    <row r="278" ht="15.75" customHeight="1">
      <c r="L278" s="4"/>
      <c r="M278" s="4"/>
      <c r="N278" s="4"/>
      <c r="O278" s="4"/>
      <c r="P278" s="4"/>
      <c r="Q278" s="4"/>
    </row>
    <row r="279" ht="15.75" customHeight="1">
      <c r="L279" s="4"/>
      <c r="M279" s="4"/>
      <c r="N279" s="4"/>
      <c r="O279" s="4"/>
      <c r="P279" s="4"/>
      <c r="Q279" s="4"/>
    </row>
    <row r="280" ht="15.75" customHeight="1">
      <c r="L280" s="4"/>
      <c r="M280" s="4"/>
      <c r="N280" s="4"/>
      <c r="O280" s="4"/>
      <c r="P280" s="4"/>
      <c r="Q280" s="4"/>
    </row>
    <row r="281" ht="15.75" customHeight="1">
      <c r="L281" s="4"/>
      <c r="M281" s="4"/>
      <c r="N281" s="4"/>
      <c r="O281" s="4"/>
      <c r="P281" s="4"/>
      <c r="Q281" s="4"/>
    </row>
    <row r="282" ht="15.75" customHeight="1">
      <c r="L282" s="4"/>
      <c r="M282" s="4"/>
      <c r="N282" s="4"/>
      <c r="O282" s="4"/>
      <c r="P282" s="4"/>
      <c r="Q282" s="4"/>
    </row>
    <row r="283" ht="15.75" customHeight="1">
      <c r="L283" s="4"/>
      <c r="M283" s="4"/>
      <c r="N283" s="4"/>
      <c r="O283" s="4"/>
      <c r="P283" s="4"/>
      <c r="Q283" s="4"/>
    </row>
    <row r="284" ht="15.75" customHeight="1">
      <c r="L284" s="4"/>
      <c r="M284" s="4"/>
      <c r="N284" s="4"/>
      <c r="O284" s="4"/>
      <c r="P284" s="4"/>
      <c r="Q284" s="4"/>
    </row>
    <row r="285" ht="15.75" customHeight="1">
      <c r="L285" s="4"/>
      <c r="M285" s="4"/>
      <c r="N285" s="4"/>
      <c r="O285" s="4"/>
      <c r="P285" s="4"/>
      <c r="Q285" s="4"/>
    </row>
    <row r="286" ht="15.75" customHeight="1">
      <c r="L286" s="4"/>
      <c r="M286" s="4"/>
      <c r="N286" s="4"/>
      <c r="O286" s="4"/>
      <c r="P286" s="4"/>
      <c r="Q286" s="4"/>
    </row>
    <row r="287" ht="15.75" customHeight="1">
      <c r="L287" s="4"/>
      <c r="M287" s="4"/>
      <c r="N287" s="4"/>
      <c r="O287" s="4"/>
      <c r="P287" s="4"/>
      <c r="Q287" s="4"/>
    </row>
    <row r="288" ht="15.75" customHeight="1">
      <c r="L288" s="4"/>
      <c r="M288" s="4"/>
      <c r="N288" s="4"/>
      <c r="O288" s="4"/>
      <c r="P288" s="4"/>
      <c r="Q288" s="4"/>
    </row>
    <row r="289" ht="15.75" customHeight="1">
      <c r="L289" s="4"/>
      <c r="M289" s="4"/>
      <c r="N289" s="4"/>
      <c r="O289" s="4"/>
      <c r="P289" s="4"/>
      <c r="Q289" s="4"/>
    </row>
    <row r="290" ht="15.75" customHeight="1">
      <c r="L290" s="4"/>
      <c r="M290" s="4"/>
      <c r="N290" s="4"/>
      <c r="O290" s="4"/>
      <c r="P290" s="4"/>
      <c r="Q290" s="4"/>
    </row>
    <row r="291" ht="15.75" customHeight="1">
      <c r="L291" s="4"/>
      <c r="M291" s="4"/>
      <c r="N291" s="4"/>
      <c r="O291" s="4"/>
      <c r="P291" s="4"/>
      <c r="Q291" s="4"/>
    </row>
    <row r="292" ht="15.75" customHeight="1">
      <c r="L292" s="4"/>
      <c r="M292" s="4"/>
      <c r="N292" s="4"/>
      <c r="O292" s="4"/>
      <c r="P292" s="4"/>
      <c r="Q292" s="4"/>
    </row>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C5:F5"/>
    <mergeCell ref="C6:F6"/>
    <mergeCell ref="H4:K6"/>
    <mergeCell ref="H7:K9"/>
    <mergeCell ref="C10:F10"/>
    <mergeCell ref="H10:K11"/>
    <mergeCell ref="C11:F11"/>
    <mergeCell ref="A1:K1"/>
    <mergeCell ref="A2:K2"/>
    <mergeCell ref="A3:B11"/>
    <mergeCell ref="C3:F3"/>
    <mergeCell ref="H3:K3"/>
    <mergeCell ref="C4:F4"/>
    <mergeCell ref="C7:F7"/>
    <mergeCell ref="A12:K12"/>
    <mergeCell ref="A57:A61"/>
    <mergeCell ref="A66:K66"/>
    <mergeCell ref="A76:A78"/>
    <mergeCell ref="A82:A84"/>
    <mergeCell ref="C8:F8"/>
    <mergeCell ref="C9:F9"/>
    <mergeCell ref="A14:A18"/>
    <mergeCell ref="A24:K24"/>
    <mergeCell ref="A40:K40"/>
    <mergeCell ref="A53:K53"/>
    <mergeCell ref="A54:A56"/>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7.88"/>
    <col customWidth="1" min="3" max="3" width="14.13"/>
    <col customWidth="1" min="4" max="4" width="10.13"/>
    <col customWidth="1" min="5" max="6" width="14.63"/>
    <col customWidth="1" min="7" max="7" width="20.13"/>
    <col customWidth="1" min="8" max="11" width="14.63"/>
    <col customWidth="1" min="12" max="26" width="14.38"/>
  </cols>
  <sheetData>
    <row r="1" ht="37.5" customHeight="1">
      <c r="A1" s="1" t="s">
        <v>532</v>
      </c>
      <c r="B1" s="2"/>
      <c r="C1" s="2"/>
      <c r="D1" s="2"/>
      <c r="E1" s="2"/>
      <c r="F1" s="2"/>
      <c r="G1" s="2"/>
      <c r="H1" s="2"/>
      <c r="I1" s="2"/>
      <c r="J1" s="2"/>
      <c r="K1" s="3"/>
      <c r="L1" s="4"/>
      <c r="M1" s="4"/>
      <c r="N1" s="4"/>
      <c r="O1" s="4"/>
      <c r="P1" s="4"/>
      <c r="Q1" s="4"/>
    </row>
    <row r="2" ht="22.5" customHeight="1">
      <c r="A2" s="5" t="s">
        <v>533</v>
      </c>
      <c r="B2" s="2"/>
      <c r="C2" s="2"/>
      <c r="D2" s="2"/>
      <c r="E2" s="2"/>
      <c r="F2" s="2"/>
      <c r="G2" s="2"/>
      <c r="H2" s="2"/>
      <c r="I2" s="2"/>
      <c r="J2" s="2"/>
      <c r="K2" s="3"/>
      <c r="L2" s="4"/>
      <c r="M2" s="4"/>
      <c r="N2" s="4"/>
      <c r="O2" s="4"/>
      <c r="P2" s="4"/>
      <c r="Q2" s="4"/>
    </row>
    <row r="3" ht="18.75" customHeight="1">
      <c r="A3" s="73" t="s">
        <v>534</v>
      </c>
      <c r="B3" s="74"/>
      <c r="C3" s="75" t="s">
        <v>369</v>
      </c>
      <c r="D3" s="2"/>
      <c r="E3" s="2"/>
      <c r="F3" s="3"/>
      <c r="G3" s="76">
        <v>30.0</v>
      </c>
      <c r="H3" s="138" t="s">
        <v>370</v>
      </c>
      <c r="I3" s="2"/>
      <c r="J3" s="2"/>
      <c r="K3" s="3"/>
      <c r="L3" s="4"/>
      <c r="M3" s="4"/>
      <c r="N3" s="4"/>
      <c r="O3" s="4"/>
      <c r="P3" s="4"/>
      <c r="Q3" s="4"/>
    </row>
    <row r="4" ht="18.75" customHeight="1">
      <c r="A4" s="78"/>
      <c r="B4" s="79"/>
      <c r="C4" s="80" t="s">
        <v>535</v>
      </c>
      <c r="D4" s="2"/>
      <c r="E4" s="2"/>
      <c r="F4" s="3"/>
      <c r="G4" s="81">
        <f>$G$3/2</f>
        <v>15</v>
      </c>
      <c r="H4" s="82" t="s">
        <v>536</v>
      </c>
      <c r="I4" s="83"/>
      <c r="J4" s="83"/>
      <c r="K4" s="74"/>
      <c r="L4" s="4"/>
      <c r="M4" s="4"/>
      <c r="N4" s="4"/>
      <c r="O4" s="4"/>
      <c r="P4" s="4"/>
      <c r="Q4" s="4"/>
    </row>
    <row r="5" ht="18.75" customHeight="1">
      <c r="A5" s="78"/>
      <c r="B5" s="79"/>
      <c r="C5" s="75" t="s">
        <v>373</v>
      </c>
      <c r="D5" s="2"/>
      <c r="E5" s="2"/>
      <c r="F5" s="3"/>
      <c r="G5" s="76">
        <v>1.0</v>
      </c>
      <c r="H5" s="78"/>
      <c r="K5" s="79"/>
      <c r="L5" s="4"/>
      <c r="M5" s="4"/>
      <c r="N5" s="4"/>
      <c r="O5" s="4"/>
      <c r="P5" s="4"/>
      <c r="Q5" s="4"/>
    </row>
    <row r="6" ht="18.75" customHeight="1">
      <c r="A6" s="78"/>
      <c r="B6" s="79"/>
      <c r="C6" s="75" t="s">
        <v>468</v>
      </c>
      <c r="D6" s="2"/>
      <c r="E6" s="2"/>
      <c r="F6" s="3"/>
      <c r="G6" s="76">
        <v>5.0</v>
      </c>
      <c r="H6" s="84"/>
      <c r="I6" s="85"/>
      <c r="J6" s="85"/>
      <c r="K6" s="86"/>
      <c r="L6" s="4"/>
      <c r="M6" s="4"/>
      <c r="N6" s="4"/>
      <c r="O6" s="4"/>
      <c r="P6" s="4"/>
      <c r="Q6" s="4"/>
    </row>
    <row r="7" ht="18.75" customHeight="1">
      <c r="A7" s="78"/>
      <c r="B7" s="79"/>
      <c r="C7" s="80" t="s">
        <v>537</v>
      </c>
      <c r="D7" s="2"/>
      <c r="E7" s="2"/>
      <c r="F7" s="3"/>
      <c r="G7" s="81">
        <f>$G$3/$G$6</f>
        <v>6</v>
      </c>
      <c r="H7" s="87" t="s">
        <v>470</v>
      </c>
      <c r="I7" s="83"/>
      <c r="J7" s="83"/>
      <c r="K7" s="74"/>
      <c r="L7" s="4"/>
      <c r="M7" s="4"/>
      <c r="N7" s="4"/>
      <c r="O7" s="4"/>
      <c r="P7" s="4"/>
      <c r="Q7" s="4"/>
    </row>
    <row r="8" ht="18.75" customHeight="1">
      <c r="A8" s="78"/>
      <c r="B8" s="79"/>
      <c r="C8" s="75" t="s">
        <v>376</v>
      </c>
      <c r="D8" s="2"/>
      <c r="E8" s="2"/>
      <c r="F8" s="3"/>
      <c r="G8" s="76">
        <v>1.0</v>
      </c>
      <c r="H8" s="78"/>
      <c r="K8" s="79"/>
      <c r="L8" s="4"/>
      <c r="M8" s="4"/>
      <c r="N8" s="4"/>
      <c r="O8" s="4"/>
      <c r="P8" s="4"/>
      <c r="Q8" s="4"/>
    </row>
    <row r="9" ht="18.75" customHeight="1">
      <c r="A9" s="78"/>
      <c r="B9" s="79"/>
      <c r="C9" s="80" t="s">
        <v>538</v>
      </c>
      <c r="D9" s="2"/>
      <c r="E9" s="2"/>
      <c r="F9" s="3"/>
      <c r="G9" s="81">
        <f>$G$3*$G$8</f>
        <v>30</v>
      </c>
      <c r="H9" s="84"/>
      <c r="I9" s="85"/>
      <c r="J9" s="85"/>
      <c r="K9" s="86"/>
      <c r="L9" s="4"/>
      <c r="M9" s="4"/>
      <c r="N9" s="4"/>
      <c r="O9" s="4"/>
      <c r="P9" s="4"/>
      <c r="Q9" s="4"/>
    </row>
    <row r="10" ht="18.75" customHeight="1">
      <c r="A10" s="78"/>
      <c r="B10" s="79"/>
      <c r="C10" s="80" t="s">
        <v>539</v>
      </c>
      <c r="D10" s="2"/>
      <c r="E10" s="2"/>
      <c r="F10" s="3"/>
      <c r="G10" s="81">
        <f>$G$9/2</f>
        <v>15</v>
      </c>
      <c r="H10" s="139" t="s">
        <v>473</v>
      </c>
      <c r="I10" s="83"/>
      <c r="J10" s="83"/>
      <c r="K10" s="74"/>
      <c r="L10" s="4"/>
      <c r="M10" s="4"/>
      <c r="N10" s="4"/>
      <c r="O10" s="4"/>
      <c r="P10" s="4"/>
      <c r="Q10" s="4"/>
    </row>
    <row r="11" ht="18.75" customHeight="1">
      <c r="A11" s="84"/>
      <c r="B11" s="86"/>
      <c r="C11" s="80" t="s">
        <v>540</v>
      </c>
      <c r="D11" s="2"/>
      <c r="E11" s="2"/>
      <c r="F11" s="3"/>
      <c r="G11" s="81">
        <f>$G$6*$G$8</f>
        <v>5</v>
      </c>
      <c r="H11" s="84"/>
      <c r="I11" s="85"/>
      <c r="J11" s="85"/>
      <c r="K11" s="86"/>
      <c r="L11" s="4"/>
      <c r="M11" s="4"/>
      <c r="N11" s="4"/>
      <c r="O11" s="4"/>
      <c r="P11" s="4"/>
      <c r="Q11" s="4"/>
    </row>
    <row r="12" ht="22.5" customHeight="1">
      <c r="A12" s="156" t="s">
        <v>541</v>
      </c>
      <c r="B12" s="2"/>
      <c r="C12" s="2"/>
      <c r="D12" s="2"/>
      <c r="E12" s="2"/>
      <c r="F12" s="2"/>
      <c r="G12" s="2"/>
      <c r="H12" s="2"/>
      <c r="I12" s="2"/>
      <c r="J12" s="2"/>
      <c r="K12" s="3"/>
      <c r="L12" s="4"/>
      <c r="M12" s="4"/>
      <c r="N12" s="4"/>
      <c r="O12" s="4"/>
      <c r="P12" s="4"/>
      <c r="Q12" s="4"/>
    </row>
    <row r="13" ht="22.5" customHeight="1">
      <c r="A13" s="89" t="s">
        <v>381</v>
      </c>
      <c r="B13" s="89" t="s">
        <v>24</v>
      </c>
      <c r="C13" s="89" t="s">
        <v>382</v>
      </c>
      <c r="D13" s="89" t="s">
        <v>383</v>
      </c>
      <c r="E13" s="89" t="s">
        <v>384</v>
      </c>
      <c r="F13" s="89" t="s">
        <v>25</v>
      </c>
      <c r="G13" s="89" t="s">
        <v>26</v>
      </c>
      <c r="H13" s="89" t="s">
        <v>385</v>
      </c>
      <c r="I13" s="89" t="s">
        <v>386</v>
      </c>
      <c r="J13" s="89" t="s">
        <v>387</v>
      </c>
      <c r="K13" s="89" t="s">
        <v>388</v>
      </c>
      <c r="L13" s="4"/>
      <c r="M13" s="4"/>
      <c r="N13" s="4"/>
      <c r="O13" s="4"/>
      <c r="P13" s="4"/>
      <c r="Q13" s="4"/>
    </row>
    <row r="14" ht="18.75" customHeight="1">
      <c r="A14" s="157" t="s">
        <v>542</v>
      </c>
      <c r="B14" s="158" t="s">
        <v>543</v>
      </c>
      <c r="C14" s="152"/>
      <c r="D14" s="153"/>
      <c r="E14" s="153"/>
      <c r="F14" s="154"/>
      <c r="G14" s="153"/>
      <c r="H14" s="154"/>
      <c r="I14" s="154"/>
      <c r="J14" s="154"/>
      <c r="K14" s="154"/>
      <c r="L14" s="4"/>
      <c r="M14" s="4"/>
      <c r="N14" s="4"/>
      <c r="O14" s="4"/>
      <c r="P14" s="4"/>
      <c r="Q14" s="4"/>
    </row>
    <row r="15" ht="18.75" customHeight="1">
      <c r="A15" s="94"/>
      <c r="B15" s="70" t="s">
        <v>311</v>
      </c>
      <c r="C15" s="159">
        <v>5.0</v>
      </c>
      <c r="D15" s="39" t="s">
        <v>390</v>
      </c>
      <c r="E15" s="39">
        <f t="shared" ref="E15:E34" si="1">$G$8*C15</f>
        <v>5</v>
      </c>
      <c r="F15" s="40">
        <f>'Reference price sheet'!B289</f>
        <v>1.6</v>
      </c>
      <c r="G15" s="41">
        <f>'Reference price sheet'!C289</f>
        <v>2</v>
      </c>
      <c r="H15" s="92">
        <f t="shared" ref="H15:H38" si="2">F15/G15</f>
        <v>0.8</v>
      </c>
      <c r="I15" s="92">
        <f t="shared" ref="I15:I36" si="3">J15/$G$3</f>
        <v>0.1333333333</v>
      </c>
      <c r="J15" s="92">
        <f t="shared" ref="J15:J36" si="4">H15*E15/$G$8</f>
        <v>4</v>
      </c>
      <c r="K15" s="93">
        <f t="shared" ref="K15:K36" si="5">(ROUNDUP(E15/G15, 0)*F15)</f>
        <v>4.8</v>
      </c>
      <c r="L15" s="4"/>
      <c r="M15" s="4"/>
      <c r="N15" s="4"/>
      <c r="O15" s="4"/>
      <c r="P15" s="4"/>
      <c r="Q15" s="4"/>
    </row>
    <row r="16" ht="18.75" customHeight="1">
      <c r="A16" s="94"/>
      <c r="B16" s="70" t="s">
        <v>318</v>
      </c>
      <c r="C16" s="159">
        <v>5.0</v>
      </c>
      <c r="D16" s="39" t="s">
        <v>390</v>
      </c>
      <c r="E16" s="39">
        <f t="shared" si="1"/>
        <v>5</v>
      </c>
      <c r="F16" s="40">
        <f>'Reference price sheet'!B296</f>
        <v>1.5</v>
      </c>
      <c r="G16" s="41">
        <f>'Reference price sheet'!C296</f>
        <v>1</v>
      </c>
      <c r="H16" s="92">
        <f t="shared" si="2"/>
        <v>1.5</v>
      </c>
      <c r="I16" s="92">
        <f t="shared" si="3"/>
        <v>0.25</v>
      </c>
      <c r="J16" s="92">
        <f t="shared" si="4"/>
        <v>7.5</v>
      </c>
      <c r="K16" s="93">
        <f t="shared" si="5"/>
        <v>7.5</v>
      </c>
      <c r="L16" s="4"/>
      <c r="M16" s="4"/>
      <c r="N16" s="4"/>
      <c r="O16" s="4"/>
      <c r="P16" s="4"/>
      <c r="Q16" s="4"/>
    </row>
    <row r="17" ht="18.75" customHeight="1">
      <c r="A17" s="94"/>
      <c r="B17" s="70" t="s">
        <v>544</v>
      </c>
      <c r="C17" s="159">
        <v>1.0</v>
      </c>
      <c r="D17" s="39" t="s">
        <v>390</v>
      </c>
      <c r="E17" s="39">
        <f t="shared" si="1"/>
        <v>1</v>
      </c>
      <c r="F17" s="40">
        <f>'Reference price sheet'!B110</f>
        <v>1</v>
      </c>
      <c r="G17" s="41">
        <f>'Reference price sheet'!C110</f>
        <v>1</v>
      </c>
      <c r="H17" s="92">
        <f t="shared" si="2"/>
        <v>1</v>
      </c>
      <c r="I17" s="92">
        <f t="shared" si="3"/>
        <v>0.03333333333</v>
      </c>
      <c r="J17" s="92">
        <f t="shared" si="4"/>
        <v>1</v>
      </c>
      <c r="K17" s="93">
        <f t="shared" si="5"/>
        <v>1</v>
      </c>
      <c r="L17" s="4"/>
      <c r="M17" s="4"/>
      <c r="N17" s="4"/>
      <c r="O17" s="4"/>
      <c r="P17" s="4"/>
      <c r="Q17" s="4"/>
    </row>
    <row r="18" ht="18.75" customHeight="1">
      <c r="A18" s="94"/>
      <c r="B18" s="70" t="s">
        <v>545</v>
      </c>
      <c r="C18" s="159">
        <v>1.0</v>
      </c>
      <c r="D18" s="39" t="s">
        <v>390</v>
      </c>
      <c r="E18" s="39">
        <f t="shared" si="1"/>
        <v>1</v>
      </c>
      <c r="F18" s="40">
        <f>'Reference price sheet'!B297</f>
        <v>1.25</v>
      </c>
      <c r="G18" s="41">
        <f>'Reference price sheet'!C297</f>
        <v>1</v>
      </c>
      <c r="H18" s="92">
        <f t="shared" si="2"/>
        <v>1.25</v>
      </c>
      <c r="I18" s="92">
        <f t="shared" si="3"/>
        <v>0.04166666667</v>
      </c>
      <c r="J18" s="92">
        <f t="shared" si="4"/>
        <v>1.25</v>
      </c>
      <c r="K18" s="93">
        <f t="shared" si="5"/>
        <v>1.25</v>
      </c>
      <c r="L18" s="4"/>
      <c r="M18" s="4"/>
      <c r="N18" s="4"/>
      <c r="O18" s="4"/>
      <c r="P18" s="4"/>
      <c r="Q18" s="4"/>
    </row>
    <row r="19" ht="18.75" customHeight="1">
      <c r="A19" s="94"/>
      <c r="B19" s="70" t="s">
        <v>28</v>
      </c>
      <c r="C19" s="159">
        <v>5.0</v>
      </c>
      <c r="D19" s="39" t="s">
        <v>390</v>
      </c>
      <c r="E19" s="39">
        <f t="shared" si="1"/>
        <v>5</v>
      </c>
      <c r="F19" s="40">
        <f>'Reference price sheet'!B6</f>
        <v>1</v>
      </c>
      <c r="G19" s="41">
        <f>'Reference price sheet'!C6</f>
        <v>6</v>
      </c>
      <c r="H19" s="92">
        <f t="shared" si="2"/>
        <v>0.1666666667</v>
      </c>
      <c r="I19" s="92">
        <f t="shared" si="3"/>
        <v>0.02777777778</v>
      </c>
      <c r="J19" s="92">
        <f t="shared" si="4"/>
        <v>0.8333333333</v>
      </c>
      <c r="K19" s="93">
        <f t="shared" si="5"/>
        <v>1</v>
      </c>
      <c r="L19" s="4"/>
      <c r="M19" s="4"/>
      <c r="N19" s="4"/>
      <c r="O19" s="4"/>
      <c r="P19" s="4"/>
      <c r="Q19" s="4"/>
    </row>
    <row r="20" ht="18.75" customHeight="1">
      <c r="A20" s="94"/>
      <c r="B20" s="70" t="s">
        <v>491</v>
      </c>
      <c r="C20" s="159">
        <v>5.0</v>
      </c>
      <c r="D20" s="39" t="s">
        <v>390</v>
      </c>
      <c r="E20" s="39">
        <f t="shared" si="1"/>
        <v>5</v>
      </c>
      <c r="F20" s="40">
        <f>'Reference price sheet'!B143</f>
        <v>0.3</v>
      </c>
      <c r="G20" s="41">
        <f>'Reference price sheet'!C143</f>
        <v>1</v>
      </c>
      <c r="H20" s="92">
        <f t="shared" si="2"/>
        <v>0.3</v>
      </c>
      <c r="I20" s="92">
        <f t="shared" si="3"/>
        <v>0.05</v>
      </c>
      <c r="J20" s="92">
        <f t="shared" si="4"/>
        <v>1.5</v>
      </c>
      <c r="K20" s="93">
        <f t="shared" si="5"/>
        <v>1.5</v>
      </c>
      <c r="L20" s="4"/>
      <c r="M20" s="4"/>
      <c r="N20" s="4"/>
      <c r="O20" s="4"/>
      <c r="P20" s="4"/>
      <c r="Q20" s="4"/>
    </row>
    <row r="21" ht="18.75" customHeight="1">
      <c r="A21" s="94"/>
      <c r="B21" s="70" t="s">
        <v>320</v>
      </c>
      <c r="C21" s="159">
        <v>5.0</v>
      </c>
      <c r="D21" s="39" t="s">
        <v>390</v>
      </c>
      <c r="E21" s="39">
        <f t="shared" si="1"/>
        <v>5</v>
      </c>
      <c r="F21" s="40">
        <f>'Reference price sheet'!B298</f>
        <v>1.6</v>
      </c>
      <c r="G21" s="41">
        <f>'Reference price sheet'!C298</f>
        <v>4</v>
      </c>
      <c r="H21" s="92">
        <f t="shared" si="2"/>
        <v>0.4</v>
      </c>
      <c r="I21" s="92">
        <f t="shared" si="3"/>
        <v>0.06666666667</v>
      </c>
      <c r="J21" s="92">
        <f t="shared" si="4"/>
        <v>2</v>
      </c>
      <c r="K21" s="93">
        <f t="shared" si="5"/>
        <v>3.2</v>
      </c>
      <c r="L21" s="4"/>
      <c r="M21" s="4"/>
      <c r="N21" s="4"/>
      <c r="O21" s="4"/>
      <c r="P21" s="4"/>
      <c r="Q21" s="4"/>
    </row>
    <row r="22" ht="18.75" customHeight="1">
      <c r="A22" s="94"/>
      <c r="B22" s="70" t="s">
        <v>546</v>
      </c>
      <c r="C22" s="159">
        <v>1.0</v>
      </c>
      <c r="D22" s="39" t="s">
        <v>390</v>
      </c>
      <c r="E22" s="39">
        <f t="shared" si="1"/>
        <v>1</v>
      </c>
      <c r="F22" s="40">
        <f>'Reference price sheet'!B220</f>
        <v>2</v>
      </c>
      <c r="G22" s="41">
        <f>'Reference price sheet'!C220</f>
        <v>1</v>
      </c>
      <c r="H22" s="92">
        <f t="shared" si="2"/>
        <v>2</v>
      </c>
      <c r="I22" s="92">
        <f t="shared" si="3"/>
        <v>0.06666666667</v>
      </c>
      <c r="J22" s="92">
        <f t="shared" si="4"/>
        <v>2</v>
      </c>
      <c r="K22" s="93">
        <f t="shared" si="5"/>
        <v>2</v>
      </c>
      <c r="L22" s="4"/>
      <c r="M22" s="4"/>
      <c r="N22" s="4"/>
      <c r="O22" s="4"/>
      <c r="P22" s="4"/>
      <c r="Q22" s="4"/>
    </row>
    <row r="23" ht="18.75" customHeight="1">
      <c r="A23" s="94"/>
      <c r="B23" s="70" t="s">
        <v>149</v>
      </c>
      <c r="C23" s="159">
        <v>5.0</v>
      </c>
      <c r="D23" s="39" t="s">
        <v>390</v>
      </c>
      <c r="E23" s="39">
        <f t="shared" si="1"/>
        <v>5</v>
      </c>
      <c r="F23" s="40">
        <f>'Reference price sheet'!B299</f>
        <v>0.89</v>
      </c>
      <c r="G23" s="41">
        <f>'Reference price sheet'!C299</f>
        <v>1</v>
      </c>
      <c r="H23" s="92">
        <f t="shared" si="2"/>
        <v>0.89</v>
      </c>
      <c r="I23" s="92">
        <f t="shared" si="3"/>
        <v>0.1483333333</v>
      </c>
      <c r="J23" s="92">
        <f t="shared" si="4"/>
        <v>4.45</v>
      </c>
      <c r="K23" s="93">
        <f t="shared" si="5"/>
        <v>4.45</v>
      </c>
      <c r="L23" s="4"/>
      <c r="M23" s="4"/>
      <c r="N23" s="4"/>
      <c r="O23" s="4"/>
      <c r="P23" s="4"/>
      <c r="Q23" s="4"/>
    </row>
    <row r="24" ht="18.75" customHeight="1">
      <c r="A24" s="94"/>
      <c r="B24" s="70" t="s">
        <v>547</v>
      </c>
      <c r="C24" s="159">
        <v>1.0</v>
      </c>
      <c r="D24" s="39" t="s">
        <v>390</v>
      </c>
      <c r="E24" s="39">
        <f t="shared" si="1"/>
        <v>1</v>
      </c>
      <c r="F24" s="40">
        <f>'Reference price sheet'!B300</f>
        <v>3</v>
      </c>
      <c r="G24" s="41">
        <f>'Reference price sheet'!C300</f>
        <v>1</v>
      </c>
      <c r="H24" s="92">
        <f t="shared" si="2"/>
        <v>3</v>
      </c>
      <c r="I24" s="92">
        <f t="shared" si="3"/>
        <v>0.1</v>
      </c>
      <c r="J24" s="92">
        <f t="shared" si="4"/>
        <v>3</v>
      </c>
      <c r="K24" s="93">
        <f t="shared" si="5"/>
        <v>3</v>
      </c>
      <c r="L24" s="4"/>
      <c r="M24" s="4"/>
      <c r="N24" s="4"/>
      <c r="O24" s="4"/>
      <c r="P24" s="4"/>
      <c r="Q24" s="4"/>
    </row>
    <row r="25" ht="18.75" customHeight="1">
      <c r="A25" s="94"/>
      <c r="B25" s="70" t="s">
        <v>322</v>
      </c>
      <c r="C25" s="159">
        <v>2.0</v>
      </c>
      <c r="D25" s="39" t="s">
        <v>390</v>
      </c>
      <c r="E25" s="39">
        <f t="shared" si="1"/>
        <v>2</v>
      </c>
      <c r="F25" s="40">
        <f>'Reference price sheet'!B301</f>
        <v>0.57</v>
      </c>
      <c r="G25" s="41">
        <f>'Reference price sheet'!C301</f>
        <v>4</v>
      </c>
      <c r="H25" s="92">
        <f t="shared" si="2"/>
        <v>0.1425</v>
      </c>
      <c r="I25" s="92">
        <f t="shared" si="3"/>
        <v>0.0095</v>
      </c>
      <c r="J25" s="92">
        <f t="shared" si="4"/>
        <v>0.285</v>
      </c>
      <c r="K25" s="93">
        <f t="shared" si="5"/>
        <v>0.57</v>
      </c>
      <c r="L25" s="4"/>
      <c r="M25" s="4"/>
      <c r="N25" s="4"/>
      <c r="O25" s="4"/>
      <c r="P25" s="4"/>
      <c r="Q25" s="4"/>
    </row>
    <row r="26" ht="18.75" customHeight="1">
      <c r="A26" s="94"/>
      <c r="B26" s="70" t="s">
        <v>323</v>
      </c>
      <c r="C26" s="159">
        <v>5.0</v>
      </c>
      <c r="D26" s="39" t="s">
        <v>390</v>
      </c>
      <c r="E26" s="39">
        <f t="shared" si="1"/>
        <v>5</v>
      </c>
      <c r="F26" s="40">
        <f>'Reference price sheet'!B302</f>
        <v>0.18</v>
      </c>
      <c r="G26" s="41">
        <f>'Reference price sheet'!C302</f>
        <v>1</v>
      </c>
      <c r="H26" s="92">
        <f t="shared" si="2"/>
        <v>0.18</v>
      </c>
      <c r="I26" s="92">
        <f t="shared" si="3"/>
        <v>0.03</v>
      </c>
      <c r="J26" s="92">
        <f t="shared" si="4"/>
        <v>0.9</v>
      </c>
      <c r="K26" s="93">
        <f t="shared" si="5"/>
        <v>0.9</v>
      </c>
      <c r="L26" s="4"/>
      <c r="M26" s="4"/>
      <c r="N26" s="4"/>
      <c r="O26" s="4"/>
      <c r="P26" s="4"/>
      <c r="Q26" s="4"/>
    </row>
    <row r="27" ht="18.75" customHeight="1">
      <c r="A27" s="94"/>
      <c r="B27" s="39" t="s">
        <v>41</v>
      </c>
      <c r="C27" s="159">
        <v>5.0</v>
      </c>
      <c r="D27" s="39" t="s">
        <v>390</v>
      </c>
      <c r="E27" s="39">
        <f t="shared" si="1"/>
        <v>5</v>
      </c>
      <c r="F27" s="40">
        <f>'Reference price sheet'!$B$19</f>
        <v>0.45</v>
      </c>
      <c r="G27" s="41">
        <f>'Reference price sheet'!$C$19</f>
        <v>1</v>
      </c>
      <c r="H27" s="92">
        <f t="shared" si="2"/>
        <v>0.45</v>
      </c>
      <c r="I27" s="92">
        <f t="shared" si="3"/>
        <v>0.075</v>
      </c>
      <c r="J27" s="92">
        <f t="shared" si="4"/>
        <v>2.25</v>
      </c>
      <c r="K27" s="93">
        <f t="shared" si="5"/>
        <v>2.25</v>
      </c>
      <c r="L27" s="4"/>
      <c r="M27" s="4"/>
      <c r="N27" s="4"/>
      <c r="O27" s="4"/>
      <c r="P27" s="4"/>
      <c r="Q27" s="4"/>
    </row>
    <row r="28" ht="18.75" customHeight="1">
      <c r="A28" s="94"/>
      <c r="B28" s="39" t="s">
        <v>486</v>
      </c>
      <c r="C28" s="159">
        <v>5.0</v>
      </c>
      <c r="D28" s="39" t="s">
        <v>390</v>
      </c>
      <c r="E28" s="39">
        <f t="shared" si="1"/>
        <v>5</v>
      </c>
      <c r="F28" s="40">
        <f>'Reference price sheet'!$B$75</f>
        <v>0.45</v>
      </c>
      <c r="G28" s="41">
        <f>'Reference price sheet'!$C$75</f>
        <v>1</v>
      </c>
      <c r="H28" s="92">
        <f t="shared" si="2"/>
        <v>0.45</v>
      </c>
      <c r="I28" s="92">
        <f t="shared" si="3"/>
        <v>0.075</v>
      </c>
      <c r="J28" s="92">
        <f t="shared" si="4"/>
        <v>2.25</v>
      </c>
      <c r="K28" s="93">
        <f t="shared" si="5"/>
        <v>2.25</v>
      </c>
      <c r="L28" s="4"/>
      <c r="M28" s="4"/>
      <c r="N28" s="4"/>
      <c r="O28" s="4"/>
      <c r="P28" s="4"/>
      <c r="Q28" s="4"/>
    </row>
    <row r="29" ht="18.75" customHeight="1">
      <c r="A29" s="94"/>
      <c r="B29" s="39" t="s">
        <v>256</v>
      </c>
      <c r="C29" s="159">
        <v>5.0</v>
      </c>
      <c r="D29" s="39" t="s">
        <v>390</v>
      </c>
      <c r="E29" s="39">
        <f t="shared" si="1"/>
        <v>5</v>
      </c>
      <c r="F29" s="40">
        <f>'Reference price sheet'!$B$234</f>
        <v>0.75</v>
      </c>
      <c r="G29" s="41">
        <f>'Reference price sheet'!$C$234</f>
        <v>6</v>
      </c>
      <c r="H29" s="92">
        <f t="shared" si="2"/>
        <v>0.125</v>
      </c>
      <c r="I29" s="92">
        <f t="shared" si="3"/>
        <v>0.02083333333</v>
      </c>
      <c r="J29" s="92">
        <f t="shared" si="4"/>
        <v>0.625</v>
      </c>
      <c r="K29" s="93">
        <f t="shared" si="5"/>
        <v>0.75</v>
      </c>
      <c r="L29" s="4"/>
      <c r="M29" s="4"/>
      <c r="N29" s="4"/>
      <c r="O29" s="4"/>
      <c r="P29" s="4"/>
      <c r="Q29" s="4"/>
    </row>
    <row r="30" ht="18.75" customHeight="1">
      <c r="A30" s="94"/>
      <c r="B30" s="39" t="s">
        <v>33</v>
      </c>
      <c r="C30" s="159">
        <v>5.0</v>
      </c>
      <c r="D30" s="39" t="s">
        <v>390</v>
      </c>
      <c r="E30" s="39">
        <f t="shared" si="1"/>
        <v>5</v>
      </c>
      <c r="F30" s="40">
        <f>'Reference price sheet'!$B$11</f>
        <v>0.15</v>
      </c>
      <c r="G30" s="41">
        <f>'Reference price sheet'!$C$11</f>
        <v>1</v>
      </c>
      <c r="H30" s="92">
        <f t="shared" si="2"/>
        <v>0.15</v>
      </c>
      <c r="I30" s="92">
        <f t="shared" si="3"/>
        <v>0.025</v>
      </c>
      <c r="J30" s="92">
        <f t="shared" si="4"/>
        <v>0.75</v>
      </c>
      <c r="K30" s="93">
        <f t="shared" si="5"/>
        <v>0.75</v>
      </c>
      <c r="L30" s="4"/>
      <c r="M30" s="4"/>
      <c r="N30" s="4"/>
      <c r="O30" s="4"/>
      <c r="P30" s="4"/>
      <c r="Q30" s="4"/>
    </row>
    <row r="31" ht="18.75" customHeight="1">
      <c r="A31" s="94"/>
      <c r="B31" s="39" t="s">
        <v>206</v>
      </c>
      <c r="C31" s="159">
        <v>5.0</v>
      </c>
      <c r="D31" s="39" t="s">
        <v>390</v>
      </c>
      <c r="E31" s="39">
        <f t="shared" si="1"/>
        <v>5</v>
      </c>
      <c r="F31" s="40">
        <f>'Reference price sheet'!$B$184</f>
        <v>0.25</v>
      </c>
      <c r="G31" s="41">
        <f>'Reference price sheet'!$C$184</f>
        <v>1</v>
      </c>
      <c r="H31" s="92">
        <f t="shared" si="2"/>
        <v>0.25</v>
      </c>
      <c r="I31" s="92">
        <f t="shared" si="3"/>
        <v>0.04166666667</v>
      </c>
      <c r="J31" s="92">
        <f t="shared" si="4"/>
        <v>1.25</v>
      </c>
      <c r="K31" s="93">
        <f t="shared" si="5"/>
        <v>1.25</v>
      </c>
      <c r="L31" s="4"/>
      <c r="M31" s="4"/>
      <c r="N31" s="4"/>
      <c r="O31" s="4"/>
      <c r="P31" s="4"/>
      <c r="Q31" s="4"/>
    </row>
    <row r="32" ht="18.75" customHeight="1">
      <c r="A32" s="94"/>
      <c r="B32" s="39" t="s">
        <v>164</v>
      </c>
      <c r="C32" s="159">
        <v>5.0</v>
      </c>
      <c r="D32" s="39" t="s">
        <v>390</v>
      </c>
      <c r="E32" s="39">
        <f t="shared" si="1"/>
        <v>5</v>
      </c>
      <c r="F32" s="40">
        <f>'Reference price sheet'!$B$142</f>
        <v>0.1</v>
      </c>
      <c r="G32" s="41">
        <f>'Reference price sheet'!$C$142</f>
        <v>1</v>
      </c>
      <c r="H32" s="92">
        <f t="shared" si="2"/>
        <v>0.1</v>
      </c>
      <c r="I32" s="92">
        <f t="shared" si="3"/>
        <v>0.01666666667</v>
      </c>
      <c r="J32" s="92">
        <f t="shared" si="4"/>
        <v>0.5</v>
      </c>
      <c r="K32" s="93">
        <f t="shared" si="5"/>
        <v>0.5</v>
      </c>
      <c r="L32" s="4"/>
      <c r="M32" s="4"/>
      <c r="N32" s="4"/>
      <c r="O32" s="4"/>
      <c r="P32" s="4"/>
      <c r="Q32" s="4"/>
    </row>
    <row r="33" ht="18.75" customHeight="1">
      <c r="A33" s="39"/>
      <c r="B33" s="39" t="s">
        <v>234</v>
      </c>
      <c r="C33" s="159">
        <v>1.0</v>
      </c>
      <c r="D33" s="39" t="s">
        <v>390</v>
      </c>
      <c r="E33" s="39">
        <f t="shared" si="1"/>
        <v>1</v>
      </c>
      <c r="F33" s="40">
        <f>'Reference price sheet'!$B$212</f>
        <v>1</v>
      </c>
      <c r="G33" s="41">
        <f>'Reference price sheet'!$C$212</f>
        <v>1</v>
      </c>
      <c r="H33" s="92">
        <f t="shared" si="2"/>
        <v>1</v>
      </c>
      <c r="I33" s="92">
        <f t="shared" si="3"/>
        <v>0.03333333333</v>
      </c>
      <c r="J33" s="92">
        <f t="shared" si="4"/>
        <v>1</v>
      </c>
      <c r="K33" s="93">
        <f t="shared" si="5"/>
        <v>1</v>
      </c>
      <c r="L33" s="4"/>
      <c r="M33" s="4"/>
      <c r="N33" s="4"/>
      <c r="O33" s="4"/>
      <c r="P33" s="4"/>
      <c r="Q33" s="4"/>
    </row>
    <row r="34" ht="18.75" customHeight="1">
      <c r="A34" s="39"/>
      <c r="B34" s="39" t="s">
        <v>67</v>
      </c>
      <c r="C34" s="159">
        <v>5.0</v>
      </c>
      <c r="D34" s="39" t="s">
        <v>390</v>
      </c>
      <c r="E34" s="39">
        <f t="shared" si="1"/>
        <v>5</v>
      </c>
      <c r="F34" s="40">
        <f>'Reference price sheet'!$B$45</f>
        <v>0.05</v>
      </c>
      <c r="G34" s="41">
        <f>'Reference price sheet'!$C$45</f>
        <v>1</v>
      </c>
      <c r="H34" s="92">
        <f t="shared" si="2"/>
        <v>0.05</v>
      </c>
      <c r="I34" s="92">
        <f t="shared" si="3"/>
        <v>0.008333333333</v>
      </c>
      <c r="J34" s="92">
        <f t="shared" si="4"/>
        <v>0.25</v>
      </c>
      <c r="K34" s="93">
        <f t="shared" si="5"/>
        <v>0.25</v>
      </c>
      <c r="L34" s="4"/>
      <c r="M34" s="4"/>
      <c r="N34" s="4"/>
      <c r="O34" s="4"/>
      <c r="P34" s="4"/>
      <c r="Q34" s="4"/>
    </row>
    <row r="35" ht="18.75" customHeight="1">
      <c r="A35" s="39"/>
      <c r="B35" s="39" t="s">
        <v>530</v>
      </c>
      <c r="C35" s="137">
        <v>1.0</v>
      </c>
      <c r="D35" s="39" t="s">
        <v>391</v>
      </c>
      <c r="E35" s="39">
        <f>$G$9*C35</f>
        <v>30</v>
      </c>
      <c r="F35" s="40">
        <f>'Reference price sheet'!$B$153</f>
        <v>1</v>
      </c>
      <c r="G35" s="41">
        <f>'Reference price sheet'!$C$153</f>
        <v>50</v>
      </c>
      <c r="H35" s="92">
        <f t="shared" si="2"/>
        <v>0.02</v>
      </c>
      <c r="I35" s="92">
        <f t="shared" si="3"/>
        <v>0.02</v>
      </c>
      <c r="J35" s="92">
        <f t="shared" si="4"/>
        <v>0.6</v>
      </c>
      <c r="K35" s="93">
        <f t="shared" si="5"/>
        <v>1</v>
      </c>
      <c r="L35" s="4"/>
      <c r="M35" s="4"/>
      <c r="N35" s="4"/>
      <c r="O35" s="4"/>
      <c r="P35" s="4"/>
      <c r="Q35" s="4"/>
    </row>
    <row r="36" ht="18.75" customHeight="1">
      <c r="A36" s="39"/>
      <c r="B36" s="39" t="s">
        <v>247</v>
      </c>
      <c r="C36" s="137">
        <v>1.0</v>
      </c>
      <c r="D36" s="113" t="s">
        <v>494</v>
      </c>
      <c r="E36" s="45">
        <f t="shared" ref="E36:E38" si="6">C36*$G$11</f>
        <v>5</v>
      </c>
      <c r="F36" s="40">
        <f>'Reference price sheet'!$B$225</f>
        <v>3.5</v>
      </c>
      <c r="G36" s="41">
        <f>'Reference price sheet'!$C$225</f>
        <v>125</v>
      </c>
      <c r="H36" s="92">
        <f t="shared" si="2"/>
        <v>0.028</v>
      </c>
      <c r="I36" s="92">
        <f t="shared" si="3"/>
        <v>0.004666666667</v>
      </c>
      <c r="J36" s="92">
        <f t="shared" si="4"/>
        <v>0.14</v>
      </c>
      <c r="K36" s="93">
        <f t="shared" si="5"/>
        <v>3.5</v>
      </c>
      <c r="L36" s="4"/>
      <c r="M36" s="4"/>
      <c r="N36" s="4"/>
      <c r="O36" s="4"/>
      <c r="P36" s="4"/>
      <c r="Q36" s="4"/>
    </row>
    <row r="37" ht="18.75" customHeight="1">
      <c r="A37" s="103"/>
      <c r="B37" s="103" t="s">
        <v>548</v>
      </c>
      <c r="C37" s="103">
        <v>2.0</v>
      </c>
      <c r="D37" s="103" t="s">
        <v>494</v>
      </c>
      <c r="E37" s="106">
        <f t="shared" si="6"/>
        <v>10</v>
      </c>
      <c r="F37" s="105">
        <f>'Reference price sheet'!$B$121</f>
        <v>1.5</v>
      </c>
      <c r="G37" s="106">
        <f>'Reference price sheet'!$C$121</f>
        <v>1</v>
      </c>
      <c r="H37" s="107">
        <f t="shared" si="2"/>
        <v>1.5</v>
      </c>
      <c r="I37" s="107">
        <v>0.0</v>
      </c>
      <c r="J37" s="107">
        <v>0.0</v>
      </c>
      <c r="K37" s="107">
        <v>0.0</v>
      </c>
      <c r="L37" s="4"/>
      <c r="M37" s="4"/>
      <c r="N37" s="4"/>
      <c r="O37" s="4"/>
      <c r="P37" s="4"/>
      <c r="Q37" s="4"/>
    </row>
    <row r="38" ht="18.75" customHeight="1">
      <c r="A38" s="39"/>
      <c r="B38" s="70" t="s">
        <v>549</v>
      </c>
      <c r="C38" s="39">
        <v>8.0</v>
      </c>
      <c r="D38" s="39" t="s">
        <v>494</v>
      </c>
      <c r="E38" s="45">
        <f t="shared" si="6"/>
        <v>40</v>
      </c>
      <c r="F38" s="40">
        <f>'Reference price sheet'!$B$183</f>
        <v>0.75</v>
      </c>
      <c r="G38" s="41">
        <f>'Reference price sheet'!$C$183</f>
        <v>600</v>
      </c>
      <c r="H38" s="92">
        <f t="shared" si="2"/>
        <v>0.00125</v>
      </c>
      <c r="I38" s="92">
        <f>J38/$G$3</f>
        <v>0.001666666667</v>
      </c>
      <c r="J38" s="92">
        <f>H38*E38/$G$8</f>
        <v>0.05</v>
      </c>
      <c r="K38" s="93">
        <f>(ROUNDUP(E38/G38, 0)*F38)</f>
        <v>0.75</v>
      </c>
      <c r="L38" s="4"/>
      <c r="M38" s="4"/>
      <c r="N38" s="4"/>
      <c r="O38" s="4"/>
      <c r="P38" s="4"/>
      <c r="Q38" s="4"/>
    </row>
    <row r="39" ht="18.75" customHeight="1">
      <c r="A39" s="153" t="s">
        <v>550</v>
      </c>
      <c r="B39" s="160" t="s">
        <v>551</v>
      </c>
      <c r="C39" s="161"/>
      <c r="D39" s="161"/>
      <c r="E39" s="161"/>
      <c r="F39" s="161"/>
      <c r="G39" s="162"/>
      <c r="H39" s="161"/>
      <c r="I39" s="154"/>
      <c r="J39" s="154"/>
      <c r="K39" s="154"/>
      <c r="L39" s="4"/>
      <c r="M39" s="4"/>
      <c r="N39" s="4"/>
      <c r="O39" s="4"/>
      <c r="P39" s="4"/>
      <c r="Q39" s="4"/>
    </row>
    <row r="40" ht="18.75" customHeight="1">
      <c r="A40" s="39"/>
      <c r="B40" s="163" t="s">
        <v>552</v>
      </c>
      <c r="C40" s="126">
        <v>3.0</v>
      </c>
      <c r="D40" s="126" t="s">
        <v>390</v>
      </c>
      <c r="E40" s="39">
        <f t="shared" ref="E40:E42" si="7">$G$8*C40</f>
        <v>3</v>
      </c>
      <c r="F40" s="40">
        <f>'Reference price sheet'!B184</f>
        <v>0.25</v>
      </c>
      <c r="G40" s="41">
        <f>'Reference price sheet'!C184</f>
        <v>1</v>
      </c>
      <c r="H40" s="92">
        <f t="shared" ref="H40:H42" si="8">F40/G40</f>
        <v>0.25</v>
      </c>
      <c r="I40" s="92">
        <f t="shared" ref="I40:I42" si="9">J40/$G$3</f>
        <v>0.025</v>
      </c>
      <c r="J40" s="92">
        <f t="shared" ref="J40:J42" si="10">H40*E40/$G$8</f>
        <v>0.75</v>
      </c>
      <c r="K40" s="93">
        <f t="shared" ref="K40:K42" si="11">(ROUNDUP(E40/G40, 0)*F40)</f>
        <v>0.75</v>
      </c>
      <c r="L40" s="4"/>
      <c r="M40" s="4"/>
      <c r="N40" s="4"/>
      <c r="O40" s="4"/>
      <c r="P40" s="4"/>
      <c r="Q40" s="4"/>
    </row>
    <row r="41" ht="18.75" customHeight="1">
      <c r="A41" s="39"/>
      <c r="B41" s="121" t="s">
        <v>28</v>
      </c>
      <c r="C41" s="126">
        <v>3.0</v>
      </c>
      <c r="D41" s="94" t="s">
        <v>390</v>
      </c>
      <c r="E41" s="39">
        <f t="shared" si="7"/>
        <v>3</v>
      </c>
      <c r="F41" s="40">
        <f>'Reference price sheet'!$B$6</f>
        <v>1</v>
      </c>
      <c r="G41" s="41">
        <f>'Reference price sheet'!$C$6</f>
        <v>6</v>
      </c>
      <c r="H41" s="92">
        <f t="shared" si="8"/>
        <v>0.1666666667</v>
      </c>
      <c r="I41" s="92">
        <f t="shared" si="9"/>
        <v>0.01666666667</v>
      </c>
      <c r="J41" s="92">
        <f t="shared" si="10"/>
        <v>0.5</v>
      </c>
      <c r="K41" s="93">
        <f t="shared" si="11"/>
        <v>1</v>
      </c>
      <c r="L41" s="4"/>
      <c r="M41" s="4"/>
      <c r="N41" s="4"/>
      <c r="O41" s="4"/>
      <c r="P41" s="4"/>
      <c r="Q41" s="4"/>
    </row>
    <row r="42" ht="18.75" customHeight="1">
      <c r="A42" s="39"/>
      <c r="B42" s="39" t="s">
        <v>67</v>
      </c>
      <c r="C42" s="159">
        <v>3.0</v>
      </c>
      <c r="D42" s="39" t="s">
        <v>390</v>
      </c>
      <c r="E42" s="39">
        <f t="shared" si="7"/>
        <v>3</v>
      </c>
      <c r="F42" s="40">
        <f>'Reference price sheet'!$B$45</f>
        <v>0.05</v>
      </c>
      <c r="G42" s="41">
        <f>'Reference price sheet'!$C$45</f>
        <v>1</v>
      </c>
      <c r="H42" s="92">
        <f t="shared" si="8"/>
        <v>0.05</v>
      </c>
      <c r="I42" s="92">
        <f t="shared" si="9"/>
        <v>0.005</v>
      </c>
      <c r="J42" s="92">
        <f t="shared" si="10"/>
        <v>0.15</v>
      </c>
      <c r="K42" s="93">
        <f t="shared" si="11"/>
        <v>0.15</v>
      </c>
      <c r="L42" s="4"/>
      <c r="M42" s="4"/>
      <c r="N42" s="4"/>
      <c r="O42" s="4"/>
      <c r="P42" s="4"/>
      <c r="Q42" s="4"/>
    </row>
    <row r="43" ht="18.75" customHeight="1">
      <c r="A43" s="69" t="s">
        <v>553</v>
      </c>
      <c r="B43" s="160" t="s">
        <v>554</v>
      </c>
      <c r="C43" s="161"/>
      <c r="D43" s="161"/>
      <c r="E43" s="161"/>
      <c r="F43" s="161"/>
      <c r="G43" s="162"/>
      <c r="H43" s="161"/>
      <c r="I43" s="154"/>
      <c r="J43" s="154"/>
      <c r="K43" s="154"/>
      <c r="L43" s="4"/>
      <c r="M43" s="4"/>
      <c r="N43" s="4"/>
      <c r="O43" s="4"/>
      <c r="P43" s="4"/>
      <c r="Q43" s="4"/>
    </row>
    <row r="44" ht="18.75" customHeight="1">
      <c r="A44" s="39"/>
      <c r="B44" s="126" t="s">
        <v>546</v>
      </c>
      <c r="C44" s="164">
        <v>1.0</v>
      </c>
      <c r="D44" s="126" t="s">
        <v>390</v>
      </c>
      <c r="E44" s="39">
        <f t="shared" ref="E44:E45" si="12">$G$8*C44</f>
        <v>1</v>
      </c>
      <c r="F44" s="40">
        <f>'Reference price sheet'!B220</f>
        <v>2</v>
      </c>
      <c r="G44" s="41">
        <f>'Reference price sheet'!C220</f>
        <v>1</v>
      </c>
      <c r="H44" s="92">
        <f t="shared" ref="H44:H47" si="13">F44/G44</f>
        <v>2</v>
      </c>
      <c r="I44" s="92">
        <f t="shared" ref="I44:I47" si="14">J44/$G$3</f>
        <v>0.06666666667</v>
      </c>
      <c r="J44" s="92">
        <f t="shared" ref="J44:J47" si="15">H44*E44/$G$8</f>
        <v>2</v>
      </c>
      <c r="K44" s="93">
        <f t="shared" ref="K44:K47" si="16">(ROUNDUP(E44/G44, 0)*F44)</f>
        <v>2</v>
      </c>
      <c r="L44" s="4"/>
      <c r="M44" s="4"/>
      <c r="N44" s="4"/>
      <c r="O44" s="4"/>
      <c r="P44" s="4"/>
      <c r="Q44" s="4"/>
    </row>
    <row r="45" ht="18.75" customHeight="1">
      <c r="A45" s="39"/>
      <c r="B45" s="126" t="s">
        <v>555</v>
      </c>
      <c r="C45" s="164">
        <v>2.0</v>
      </c>
      <c r="D45" s="126" t="s">
        <v>390</v>
      </c>
      <c r="E45" s="39">
        <f t="shared" si="12"/>
        <v>2</v>
      </c>
      <c r="F45" s="40">
        <f>'Reference price sheet'!B303</f>
        <v>1.1</v>
      </c>
      <c r="G45" s="41">
        <f>'Reference price sheet'!C303</f>
        <v>1</v>
      </c>
      <c r="H45" s="92">
        <f t="shared" si="13"/>
        <v>1.1</v>
      </c>
      <c r="I45" s="92">
        <f t="shared" si="14"/>
        <v>0.07333333333</v>
      </c>
      <c r="J45" s="92">
        <f t="shared" si="15"/>
        <v>2.2</v>
      </c>
      <c r="K45" s="93">
        <f t="shared" si="16"/>
        <v>2.2</v>
      </c>
      <c r="L45" s="4"/>
      <c r="M45" s="4"/>
      <c r="N45" s="4"/>
      <c r="O45" s="4"/>
      <c r="P45" s="4"/>
      <c r="Q45" s="4"/>
    </row>
    <row r="46" ht="18.75" customHeight="1">
      <c r="A46" s="39"/>
      <c r="B46" s="126" t="s">
        <v>33</v>
      </c>
      <c r="C46" s="164">
        <v>0.25</v>
      </c>
      <c r="D46" s="126" t="s">
        <v>391</v>
      </c>
      <c r="E46" s="39">
        <f t="shared" ref="E46:E47" si="17">$G$9*C46</f>
        <v>7.5</v>
      </c>
      <c r="F46" s="40">
        <f>'Reference price sheet'!B11</f>
        <v>0.15</v>
      </c>
      <c r="G46" s="41">
        <f>'Reference price sheet'!C11</f>
        <v>1</v>
      </c>
      <c r="H46" s="92">
        <f t="shared" si="13"/>
        <v>0.15</v>
      </c>
      <c r="I46" s="92">
        <f t="shared" si="14"/>
        <v>0.0375</v>
      </c>
      <c r="J46" s="92">
        <f t="shared" si="15"/>
        <v>1.125</v>
      </c>
      <c r="K46" s="93">
        <f t="shared" si="16"/>
        <v>1.2</v>
      </c>
      <c r="L46" s="4"/>
      <c r="M46" s="4"/>
      <c r="N46" s="4"/>
      <c r="O46" s="4"/>
      <c r="P46" s="4"/>
      <c r="Q46" s="4"/>
    </row>
    <row r="47" ht="18.75" customHeight="1">
      <c r="A47" s="39"/>
      <c r="B47" s="126" t="s">
        <v>311</v>
      </c>
      <c r="C47" s="164">
        <v>0.25</v>
      </c>
      <c r="D47" s="126" t="s">
        <v>391</v>
      </c>
      <c r="E47" s="39">
        <f t="shared" si="17"/>
        <v>7.5</v>
      </c>
      <c r="F47" s="40">
        <f>'Reference price sheet'!B289</f>
        <v>1.6</v>
      </c>
      <c r="G47" s="41">
        <f>'Reference price sheet'!C289</f>
        <v>2</v>
      </c>
      <c r="H47" s="92">
        <f t="shared" si="13"/>
        <v>0.8</v>
      </c>
      <c r="I47" s="92">
        <f t="shared" si="14"/>
        <v>0.2</v>
      </c>
      <c r="J47" s="92">
        <f t="shared" si="15"/>
        <v>6</v>
      </c>
      <c r="K47" s="93">
        <f t="shared" si="16"/>
        <v>6.4</v>
      </c>
      <c r="L47" s="4"/>
      <c r="M47" s="4"/>
      <c r="N47" s="4"/>
      <c r="O47" s="4"/>
      <c r="P47" s="4"/>
      <c r="Q47" s="4"/>
    </row>
    <row r="48" ht="18.75" customHeight="1">
      <c r="A48" s="153"/>
      <c r="B48" s="160" t="s">
        <v>556</v>
      </c>
      <c r="C48" s="161"/>
      <c r="D48" s="161"/>
      <c r="E48" s="161"/>
      <c r="F48" s="161"/>
      <c r="G48" s="162"/>
      <c r="H48" s="161"/>
      <c r="I48" s="154"/>
      <c r="J48" s="154"/>
      <c r="K48" s="154"/>
      <c r="L48" s="4"/>
      <c r="M48" s="4"/>
      <c r="N48" s="4"/>
      <c r="O48" s="4"/>
      <c r="P48" s="4"/>
      <c r="Q48" s="4"/>
    </row>
    <row r="49" ht="18.75" customHeight="1">
      <c r="A49" s="39"/>
      <c r="B49" s="70" t="s">
        <v>491</v>
      </c>
      <c r="C49" s="164">
        <v>0.5</v>
      </c>
      <c r="D49" s="126" t="s">
        <v>391</v>
      </c>
      <c r="E49" s="39">
        <f t="shared" ref="E49:E51" si="18">$G$9*C49</f>
        <v>15</v>
      </c>
      <c r="F49" s="40">
        <f>'Reference price sheet'!B143</f>
        <v>0.3</v>
      </c>
      <c r="G49" s="41">
        <f>'Reference price sheet'!C143</f>
        <v>1</v>
      </c>
      <c r="H49" s="92">
        <f t="shared" ref="H49:H51" si="19">F49/G49</f>
        <v>0.3</v>
      </c>
      <c r="I49" s="92">
        <f t="shared" ref="I49:I51" si="20">J49/$G$3</f>
        <v>0.15</v>
      </c>
      <c r="J49" s="92">
        <f t="shared" ref="J49:J51" si="21">H49*E49/$G$8</f>
        <v>4.5</v>
      </c>
      <c r="K49" s="93">
        <f t="shared" ref="K49:K51" si="22">(ROUNDUP(E49/G49, 0)*F49)</f>
        <v>4.5</v>
      </c>
      <c r="L49" s="4"/>
      <c r="M49" s="4"/>
      <c r="N49" s="4"/>
      <c r="O49" s="4"/>
      <c r="P49" s="4"/>
      <c r="Q49" s="4"/>
    </row>
    <row r="50" ht="18.75" customHeight="1">
      <c r="A50" s="39"/>
      <c r="B50" s="126" t="s">
        <v>325</v>
      </c>
      <c r="C50" s="164">
        <v>0.5</v>
      </c>
      <c r="D50" s="126" t="s">
        <v>391</v>
      </c>
      <c r="E50" s="39">
        <f t="shared" si="18"/>
        <v>15</v>
      </c>
      <c r="F50" s="40">
        <f>'Reference price sheet'!B304</f>
        <v>0.3</v>
      </c>
      <c r="G50" s="41">
        <f>'Reference price sheet'!C304</f>
        <v>1</v>
      </c>
      <c r="H50" s="92">
        <f t="shared" si="19"/>
        <v>0.3</v>
      </c>
      <c r="I50" s="92">
        <f t="shared" si="20"/>
        <v>0.15</v>
      </c>
      <c r="J50" s="92">
        <f t="shared" si="21"/>
        <v>4.5</v>
      </c>
      <c r="K50" s="93">
        <f t="shared" si="22"/>
        <v>4.5</v>
      </c>
      <c r="L50" s="4"/>
      <c r="M50" s="4"/>
      <c r="N50" s="4"/>
      <c r="O50" s="4"/>
      <c r="P50" s="4"/>
      <c r="Q50" s="4"/>
    </row>
    <row r="51" ht="18.75" customHeight="1">
      <c r="A51" s="39"/>
      <c r="B51" s="70" t="s">
        <v>326</v>
      </c>
      <c r="C51" s="164">
        <v>0.5</v>
      </c>
      <c r="D51" s="126" t="s">
        <v>391</v>
      </c>
      <c r="E51" s="39">
        <f t="shared" si="18"/>
        <v>15</v>
      </c>
      <c r="F51" s="40">
        <f>'Reference price sheet'!B305</f>
        <v>0.3</v>
      </c>
      <c r="G51" s="41">
        <f>'Reference price sheet'!C305</f>
        <v>1</v>
      </c>
      <c r="H51" s="92">
        <f t="shared" si="19"/>
        <v>0.3</v>
      </c>
      <c r="I51" s="92">
        <f t="shared" si="20"/>
        <v>0.15</v>
      </c>
      <c r="J51" s="92">
        <f t="shared" si="21"/>
        <v>4.5</v>
      </c>
      <c r="K51" s="93">
        <f t="shared" si="22"/>
        <v>4.5</v>
      </c>
      <c r="L51" s="4"/>
      <c r="M51" s="4"/>
      <c r="N51" s="4"/>
      <c r="O51" s="4"/>
      <c r="P51" s="4"/>
      <c r="Q51" s="4"/>
    </row>
    <row r="52" ht="18.75" customHeight="1">
      <c r="A52" s="153"/>
      <c r="B52" s="160" t="s">
        <v>557</v>
      </c>
      <c r="C52" s="161"/>
      <c r="D52" s="161"/>
      <c r="E52" s="161"/>
      <c r="F52" s="161"/>
      <c r="G52" s="162"/>
      <c r="H52" s="161"/>
      <c r="I52" s="154"/>
      <c r="J52" s="154"/>
      <c r="K52" s="154"/>
      <c r="L52" s="4"/>
      <c r="M52" s="4"/>
      <c r="N52" s="4"/>
      <c r="O52" s="4"/>
      <c r="P52" s="4"/>
      <c r="Q52" s="4"/>
    </row>
    <row r="53" ht="18.75" customHeight="1">
      <c r="A53" s="39"/>
      <c r="B53" s="163" t="s">
        <v>327</v>
      </c>
      <c r="C53" s="164">
        <v>1.0</v>
      </c>
      <c r="D53" s="126" t="s">
        <v>390</v>
      </c>
      <c r="E53" s="39">
        <f t="shared" ref="E53:E54" si="23">$G$8*C53</f>
        <v>1</v>
      </c>
      <c r="F53" s="121">
        <f>'Reference price sheet'!B306</f>
        <v>4</v>
      </c>
      <c r="G53" s="94">
        <f>'Reference price sheet'!C306</f>
        <v>1</v>
      </c>
      <c r="H53" s="92">
        <f t="shared" ref="H53:H54" si="24">F53/G53</f>
        <v>4</v>
      </c>
      <c r="I53" s="92">
        <f t="shared" ref="I53:I54" si="25">J53/$G$3</f>
        <v>0.1333333333</v>
      </c>
      <c r="J53" s="92">
        <f t="shared" ref="J53:J54" si="26">H53*E53/$G$8</f>
        <v>4</v>
      </c>
      <c r="K53" s="93">
        <f t="shared" ref="K53:K54" si="27">(ROUNDUP(E53/G53, 0)*F53)</f>
        <v>4</v>
      </c>
      <c r="L53" s="4"/>
      <c r="M53" s="4"/>
      <c r="N53" s="4"/>
      <c r="O53" s="4"/>
      <c r="P53" s="4"/>
      <c r="Q53" s="4"/>
    </row>
    <row r="54" ht="18.75" customHeight="1">
      <c r="A54" s="39"/>
      <c r="B54" s="163" t="s">
        <v>313</v>
      </c>
      <c r="C54" s="164">
        <v>1.0</v>
      </c>
      <c r="D54" s="126" t="s">
        <v>390</v>
      </c>
      <c r="E54" s="39">
        <f t="shared" si="23"/>
        <v>1</v>
      </c>
      <c r="F54" s="121">
        <f>'Reference price sheet'!B291</f>
        <v>3.75</v>
      </c>
      <c r="G54" s="94">
        <f>'Reference price sheet'!C291</f>
        <v>50</v>
      </c>
      <c r="H54" s="92">
        <f t="shared" si="24"/>
        <v>0.075</v>
      </c>
      <c r="I54" s="92">
        <f t="shared" si="25"/>
        <v>0.0025</v>
      </c>
      <c r="J54" s="92">
        <f t="shared" si="26"/>
        <v>0.075</v>
      </c>
      <c r="K54" s="93">
        <f t="shared" si="27"/>
        <v>3.75</v>
      </c>
      <c r="L54" s="4"/>
      <c r="M54" s="4"/>
      <c r="N54" s="4"/>
      <c r="O54" s="4"/>
      <c r="P54" s="4"/>
      <c r="Q54" s="4"/>
    </row>
    <row r="55" ht="18.75" customHeight="1">
      <c r="A55" s="69" t="s">
        <v>558</v>
      </c>
      <c r="B55" s="160" t="s">
        <v>559</v>
      </c>
      <c r="C55" s="161"/>
      <c r="D55" s="161"/>
      <c r="E55" s="161"/>
      <c r="F55" s="161"/>
      <c r="G55" s="162"/>
      <c r="H55" s="161"/>
      <c r="I55" s="154"/>
      <c r="J55" s="154"/>
      <c r="K55" s="154"/>
      <c r="L55" s="4"/>
      <c r="M55" s="4"/>
      <c r="N55" s="4"/>
      <c r="O55" s="4"/>
      <c r="P55" s="4"/>
      <c r="Q55" s="4"/>
    </row>
    <row r="56" ht="18.75" customHeight="1">
      <c r="A56" s="39"/>
      <c r="B56" s="126" t="s">
        <v>546</v>
      </c>
      <c r="C56" s="164">
        <v>1.0</v>
      </c>
      <c r="D56" s="126" t="s">
        <v>390</v>
      </c>
      <c r="E56" s="39">
        <f t="shared" ref="E56:E57" si="28">$G$8*C56</f>
        <v>1</v>
      </c>
      <c r="F56" s="165">
        <f>'Reference price sheet'!B220</f>
        <v>2</v>
      </c>
      <c r="G56" s="166">
        <f>'Reference price sheet'!C220</f>
        <v>1</v>
      </c>
      <c r="H56" s="92">
        <f t="shared" ref="H56:H67" si="29">F56/G56</f>
        <v>2</v>
      </c>
      <c r="I56" s="92">
        <f t="shared" ref="I56:I63" si="30">J56/$G$3</f>
        <v>0.06666666667</v>
      </c>
      <c r="J56" s="92">
        <f t="shared" ref="J56:J63" si="31">H56*E56/$G$8</f>
        <v>2</v>
      </c>
      <c r="K56" s="93">
        <f t="shared" ref="K56:K63" si="32">(ROUNDUP(E56/G56, 0)*F56)</f>
        <v>2</v>
      </c>
      <c r="L56" s="4"/>
      <c r="M56" s="4"/>
      <c r="N56" s="4"/>
      <c r="O56" s="4"/>
      <c r="P56" s="4"/>
      <c r="Q56" s="4"/>
    </row>
    <row r="57" ht="18.75" customHeight="1">
      <c r="A57" s="39"/>
      <c r="B57" s="126" t="s">
        <v>555</v>
      </c>
      <c r="C57" s="164">
        <v>2.0</v>
      </c>
      <c r="D57" s="126" t="s">
        <v>390</v>
      </c>
      <c r="E57" s="39">
        <f t="shared" si="28"/>
        <v>2</v>
      </c>
      <c r="F57" s="165">
        <f>'Reference price sheet'!B303</f>
        <v>1.1</v>
      </c>
      <c r="G57" s="166">
        <f>'Reference price sheet'!C303</f>
        <v>1</v>
      </c>
      <c r="H57" s="92">
        <f t="shared" si="29"/>
        <v>1.1</v>
      </c>
      <c r="I57" s="92">
        <f t="shared" si="30"/>
        <v>0.07333333333</v>
      </c>
      <c r="J57" s="92">
        <f t="shared" si="31"/>
        <v>2.2</v>
      </c>
      <c r="K57" s="93">
        <f t="shared" si="32"/>
        <v>2.2</v>
      </c>
      <c r="L57" s="4"/>
      <c r="M57" s="4"/>
      <c r="N57" s="4"/>
      <c r="O57" s="4"/>
      <c r="P57" s="4"/>
      <c r="Q57" s="4"/>
    </row>
    <row r="58" ht="18.75" customHeight="1">
      <c r="A58" s="39"/>
      <c r="B58" s="126" t="s">
        <v>33</v>
      </c>
      <c r="C58" s="164">
        <v>0.1</v>
      </c>
      <c r="D58" s="126" t="s">
        <v>391</v>
      </c>
      <c r="E58" s="39">
        <f t="shared" ref="E58:E64" si="33">$G$9*C58</f>
        <v>3</v>
      </c>
      <c r="F58" s="165">
        <f>'Reference price sheet'!B11</f>
        <v>0.15</v>
      </c>
      <c r="G58" s="166">
        <f>'Reference price sheet'!C11</f>
        <v>1</v>
      </c>
      <c r="H58" s="92">
        <f t="shared" si="29"/>
        <v>0.15</v>
      </c>
      <c r="I58" s="92">
        <f t="shared" si="30"/>
        <v>0.015</v>
      </c>
      <c r="J58" s="92">
        <f t="shared" si="31"/>
        <v>0.45</v>
      </c>
      <c r="K58" s="93">
        <f t="shared" si="32"/>
        <v>0.45</v>
      </c>
      <c r="L58" s="4"/>
      <c r="M58" s="4"/>
      <c r="N58" s="4"/>
      <c r="O58" s="4"/>
      <c r="P58" s="4"/>
      <c r="Q58" s="4"/>
    </row>
    <row r="59" ht="18.75" customHeight="1">
      <c r="A59" s="39"/>
      <c r="B59" s="126" t="s">
        <v>311</v>
      </c>
      <c r="C59" s="164">
        <v>0.1</v>
      </c>
      <c r="D59" s="126" t="s">
        <v>391</v>
      </c>
      <c r="E59" s="39">
        <f t="shared" si="33"/>
        <v>3</v>
      </c>
      <c r="F59" s="165">
        <f>'Reference price sheet'!B289</f>
        <v>1.6</v>
      </c>
      <c r="G59" s="166">
        <f>'Reference price sheet'!C289</f>
        <v>2</v>
      </c>
      <c r="H59" s="92">
        <f t="shared" si="29"/>
        <v>0.8</v>
      </c>
      <c r="I59" s="92">
        <f t="shared" si="30"/>
        <v>0.08</v>
      </c>
      <c r="J59" s="92">
        <f t="shared" si="31"/>
        <v>2.4</v>
      </c>
      <c r="K59" s="93">
        <f t="shared" si="32"/>
        <v>3.2</v>
      </c>
      <c r="L59" s="4"/>
      <c r="M59" s="4"/>
      <c r="N59" s="4"/>
      <c r="O59" s="4"/>
      <c r="P59" s="4"/>
      <c r="Q59" s="4"/>
    </row>
    <row r="60" ht="18.75" customHeight="1">
      <c r="A60" s="39"/>
      <c r="B60" s="70" t="s">
        <v>491</v>
      </c>
      <c r="C60" s="164">
        <v>0.1</v>
      </c>
      <c r="D60" s="126" t="s">
        <v>391</v>
      </c>
      <c r="E60" s="39">
        <f t="shared" si="33"/>
        <v>3</v>
      </c>
      <c r="F60" s="165">
        <f>'Reference price sheet'!B143</f>
        <v>0.3</v>
      </c>
      <c r="G60" s="166">
        <f>'Reference price sheet'!C143</f>
        <v>1</v>
      </c>
      <c r="H60" s="92">
        <f t="shared" si="29"/>
        <v>0.3</v>
      </c>
      <c r="I60" s="92">
        <f t="shared" si="30"/>
        <v>0.03</v>
      </c>
      <c r="J60" s="92">
        <f t="shared" si="31"/>
        <v>0.9</v>
      </c>
      <c r="K60" s="93">
        <f t="shared" si="32"/>
        <v>0.9</v>
      </c>
      <c r="L60" s="4"/>
      <c r="M60" s="4"/>
      <c r="N60" s="4"/>
      <c r="O60" s="4"/>
      <c r="P60" s="4"/>
      <c r="Q60" s="4"/>
    </row>
    <row r="61" ht="18.75" customHeight="1">
      <c r="A61" s="39"/>
      <c r="B61" s="126" t="s">
        <v>325</v>
      </c>
      <c r="C61" s="164">
        <v>0.1</v>
      </c>
      <c r="D61" s="126" t="s">
        <v>391</v>
      </c>
      <c r="E61" s="39">
        <f t="shared" si="33"/>
        <v>3</v>
      </c>
      <c r="F61" s="165">
        <f>'Reference price sheet'!B304</f>
        <v>0.3</v>
      </c>
      <c r="G61" s="166">
        <f>'Reference price sheet'!C304</f>
        <v>1</v>
      </c>
      <c r="H61" s="92">
        <f t="shared" si="29"/>
        <v>0.3</v>
      </c>
      <c r="I61" s="92">
        <f t="shared" si="30"/>
        <v>0.03</v>
      </c>
      <c r="J61" s="92">
        <f t="shared" si="31"/>
        <v>0.9</v>
      </c>
      <c r="K61" s="93">
        <f t="shared" si="32"/>
        <v>0.9</v>
      </c>
      <c r="L61" s="4"/>
      <c r="M61" s="4"/>
      <c r="N61" s="4"/>
      <c r="O61" s="4"/>
      <c r="P61" s="4"/>
      <c r="Q61" s="4"/>
    </row>
    <row r="62" ht="18.75" customHeight="1">
      <c r="A62" s="39"/>
      <c r="B62" s="70" t="s">
        <v>326</v>
      </c>
      <c r="C62" s="164">
        <v>0.1</v>
      </c>
      <c r="D62" s="126" t="s">
        <v>391</v>
      </c>
      <c r="E62" s="39">
        <f t="shared" si="33"/>
        <v>3</v>
      </c>
      <c r="F62" s="165">
        <f>'Reference price sheet'!B305</f>
        <v>0.3</v>
      </c>
      <c r="G62" s="166">
        <f>'Reference price sheet'!C305</f>
        <v>1</v>
      </c>
      <c r="H62" s="92">
        <f t="shared" si="29"/>
        <v>0.3</v>
      </c>
      <c r="I62" s="92">
        <f t="shared" si="30"/>
        <v>0.03</v>
      </c>
      <c r="J62" s="92">
        <f t="shared" si="31"/>
        <v>0.9</v>
      </c>
      <c r="K62" s="93">
        <f t="shared" si="32"/>
        <v>0.9</v>
      </c>
      <c r="L62" s="4"/>
      <c r="M62" s="4"/>
      <c r="N62" s="4"/>
      <c r="O62" s="4"/>
      <c r="P62" s="4"/>
      <c r="Q62" s="4"/>
    </row>
    <row r="63" ht="18.75" customHeight="1">
      <c r="A63" s="39"/>
      <c r="B63" s="39" t="s">
        <v>100</v>
      </c>
      <c r="C63" s="39">
        <v>1.0</v>
      </c>
      <c r="D63" s="39" t="s">
        <v>391</v>
      </c>
      <c r="E63" s="39">
        <f t="shared" si="33"/>
        <v>30</v>
      </c>
      <c r="F63" s="40">
        <f>'Reference price sheet'!$B$78</f>
        <v>1</v>
      </c>
      <c r="G63" s="41">
        <f>'Reference price sheet'!$C$78</f>
        <v>50</v>
      </c>
      <c r="H63" s="92">
        <f t="shared" si="29"/>
        <v>0.02</v>
      </c>
      <c r="I63" s="92">
        <f t="shared" si="30"/>
        <v>0.02</v>
      </c>
      <c r="J63" s="92">
        <f t="shared" si="31"/>
        <v>0.6</v>
      </c>
      <c r="K63" s="93">
        <f t="shared" si="32"/>
        <v>1</v>
      </c>
      <c r="L63" s="4"/>
      <c r="M63" s="4"/>
      <c r="N63" s="4"/>
      <c r="O63" s="4"/>
      <c r="P63" s="4"/>
      <c r="Q63" s="4"/>
    </row>
    <row r="64" ht="18.75" customHeight="1">
      <c r="A64" s="103"/>
      <c r="B64" s="103" t="s">
        <v>560</v>
      </c>
      <c r="C64" s="103">
        <v>1.0</v>
      </c>
      <c r="D64" s="103" t="s">
        <v>391</v>
      </c>
      <c r="E64" s="103">
        <f t="shared" si="33"/>
        <v>30</v>
      </c>
      <c r="F64" s="105">
        <f>'Reference price sheet'!$B$151</f>
        <v>2</v>
      </c>
      <c r="G64" s="106">
        <f>'Reference price sheet'!$C$151</f>
        <v>50</v>
      </c>
      <c r="H64" s="107">
        <f t="shared" si="29"/>
        <v>0.04</v>
      </c>
      <c r="I64" s="107">
        <v>0.0</v>
      </c>
      <c r="J64" s="107">
        <v>0.0</v>
      </c>
      <c r="K64" s="107">
        <v>0.0</v>
      </c>
      <c r="L64" s="4"/>
      <c r="M64" s="4"/>
      <c r="N64" s="4"/>
      <c r="O64" s="4"/>
      <c r="P64" s="4"/>
      <c r="Q64" s="4"/>
    </row>
    <row r="65" ht="18.75" customHeight="1">
      <c r="A65" s="39"/>
      <c r="B65" s="39" t="s">
        <v>561</v>
      </c>
      <c r="C65" s="39">
        <v>1.0</v>
      </c>
      <c r="D65" s="39" t="s">
        <v>494</v>
      </c>
      <c r="E65" s="45">
        <f>C65*$G$11</f>
        <v>5</v>
      </c>
      <c r="F65" s="40">
        <f>'Reference price sheet'!$B$187</f>
        <v>1.3</v>
      </c>
      <c r="G65" s="41">
        <f>'Reference price sheet'!$C$187</f>
        <v>1</v>
      </c>
      <c r="H65" s="92">
        <f t="shared" si="29"/>
        <v>1.3</v>
      </c>
      <c r="I65" s="92">
        <f t="shared" ref="I65:I67" si="34">J65/$G$3</f>
        <v>0.2166666667</v>
      </c>
      <c r="J65" s="92">
        <f t="shared" ref="J65:J67" si="35">H65*E65/$G$8</f>
        <v>6.5</v>
      </c>
      <c r="K65" s="93">
        <f t="shared" ref="K65:K67" si="36">(ROUNDUP(E65/G65, 0)*F65)</f>
        <v>6.5</v>
      </c>
      <c r="L65" s="4"/>
      <c r="M65" s="4"/>
      <c r="N65" s="4"/>
      <c r="O65" s="4"/>
      <c r="P65" s="4"/>
      <c r="Q65" s="4"/>
    </row>
    <row r="66" ht="18.75" customHeight="1">
      <c r="A66" s="39"/>
      <c r="B66" s="70" t="s">
        <v>562</v>
      </c>
      <c r="C66" s="159">
        <v>1.0</v>
      </c>
      <c r="D66" s="70" t="s">
        <v>390</v>
      </c>
      <c r="E66" s="39">
        <f>$G$8*C66</f>
        <v>1</v>
      </c>
      <c r="F66" s="40">
        <f>'Reference price sheet'!B236</f>
        <v>1</v>
      </c>
      <c r="G66" s="41">
        <f>'Reference price sheet'!C236</f>
        <v>400</v>
      </c>
      <c r="H66" s="92">
        <f t="shared" si="29"/>
        <v>0.0025</v>
      </c>
      <c r="I66" s="92">
        <f t="shared" si="34"/>
        <v>0.00008333333333</v>
      </c>
      <c r="J66" s="92">
        <f t="shared" si="35"/>
        <v>0.0025</v>
      </c>
      <c r="K66" s="93">
        <f t="shared" si="36"/>
        <v>1</v>
      </c>
      <c r="L66" s="4"/>
      <c r="M66" s="4"/>
      <c r="N66" s="4"/>
      <c r="O66" s="4"/>
      <c r="P66" s="4"/>
      <c r="Q66" s="4"/>
    </row>
    <row r="67" ht="18.75" customHeight="1">
      <c r="A67" s="39"/>
      <c r="B67" s="39" t="s">
        <v>530</v>
      </c>
      <c r="C67" s="137">
        <v>1.0</v>
      </c>
      <c r="D67" s="39" t="s">
        <v>391</v>
      </c>
      <c r="E67" s="39">
        <f>$G$9*C67</f>
        <v>30</v>
      </c>
      <c r="F67" s="40">
        <f>'Reference price sheet'!$B$153</f>
        <v>1</v>
      </c>
      <c r="G67" s="41">
        <f>'Reference price sheet'!$C$153</f>
        <v>50</v>
      </c>
      <c r="H67" s="92">
        <f t="shared" si="29"/>
        <v>0.02</v>
      </c>
      <c r="I67" s="92">
        <f t="shared" si="34"/>
        <v>0.02</v>
      </c>
      <c r="J67" s="92">
        <f t="shared" si="35"/>
        <v>0.6</v>
      </c>
      <c r="K67" s="93">
        <f t="shared" si="36"/>
        <v>1</v>
      </c>
      <c r="L67" s="4"/>
      <c r="M67" s="4"/>
      <c r="N67" s="4"/>
      <c r="O67" s="4"/>
      <c r="P67" s="4"/>
      <c r="Q67" s="4"/>
    </row>
    <row r="68" ht="18.75" customHeight="1">
      <c r="A68" s="69" t="s">
        <v>563</v>
      </c>
      <c r="B68" s="69"/>
      <c r="C68" s="167"/>
      <c r="D68" s="168"/>
      <c r="E68" s="168"/>
      <c r="F68" s="168"/>
      <c r="G68" s="150"/>
      <c r="H68" s="168"/>
      <c r="I68" s="154"/>
      <c r="J68" s="154"/>
      <c r="K68" s="154"/>
      <c r="L68" s="4"/>
      <c r="M68" s="4"/>
      <c r="N68" s="4"/>
      <c r="O68" s="4"/>
      <c r="P68" s="4"/>
      <c r="Q68" s="4"/>
    </row>
    <row r="69" ht="18.75" customHeight="1">
      <c r="A69" s="169" t="s">
        <v>564</v>
      </c>
      <c r="B69" s="3"/>
      <c r="C69" s="170">
        <v>5.0</v>
      </c>
      <c r="D69" s="171" t="s">
        <v>565</v>
      </c>
      <c r="E69" s="171"/>
      <c r="F69" s="171"/>
      <c r="G69" s="172"/>
      <c r="H69" s="171"/>
      <c r="I69" s="173"/>
      <c r="J69" s="173"/>
      <c r="K69" s="173"/>
      <c r="L69" s="4"/>
      <c r="M69" s="4"/>
      <c r="N69" s="4"/>
      <c r="O69" s="4"/>
      <c r="P69" s="4"/>
      <c r="Q69" s="4"/>
    </row>
    <row r="70" ht="18.75" customHeight="1">
      <c r="A70" s="153"/>
      <c r="B70" s="174" t="s">
        <v>566</v>
      </c>
      <c r="C70" s="175"/>
      <c r="D70" s="150"/>
      <c r="E70" s="175"/>
      <c r="F70" s="176"/>
      <c r="G70" s="175"/>
      <c r="H70" s="154"/>
      <c r="I70" s="154"/>
      <c r="J70" s="154"/>
      <c r="K70" s="177"/>
      <c r="L70" s="178"/>
      <c r="M70" s="178"/>
      <c r="N70" s="178"/>
      <c r="O70" s="178"/>
      <c r="P70" s="178"/>
      <c r="Q70" s="178"/>
      <c r="R70" s="179"/>
      <c r="S70" s="179"/>
      <c r="T70" s="179"/>
      <c r="U70" s="179"/>
      <c r="V70" s="179"/>
      <c r="W70" s="179"/>
      <c r="X70" s="179"/>
      <c r="Y70" s="179"/>
      <c r="Z70" s="179"/>
    </row>
    <row r="71" ht="18.75" customHeight="1">
      <c r="A71" s="39"/>
      <c r="B71" s="126" t="s">
        <v>567</v>
      </c>
      <c r="C71" s="45">
        <f>C56/2</f>
        <v>0.5</v>
      </c>
      <c r="D71" s="94"/>
      <c r="E71" s="45">
        <f t="shared" ref="E71:E73" si="38">_xlfn.CEILING.MATH(C71*$C$69)</f>
        <v>3</v>
      </c>
      <c r="F71" s="40">
        <f t="shared" ref="F71:G71" si="37">F56</f>
        <v>2</v>
      </c>
      <c r="G71" s="41">
        <f t="shared" si="37"/>
        <v>1</v>
      </c>
      <c r="H71" s="92">
        <f t="shared" ref="H71:H73" si="40">F71/G71</f>
        <v>2</v>
      </c>
      <c r="I71" s="92">
        <f t="shared" ref="I71:I73" si="41">J71/$G$3</f>
        <v>0.2</v>
      </c>
      <c r="J71" s="92">
        <f t="shared" ref="J71:J73" si="42">H71*E71/$G$8</f>
        <v>6</v>
      </c>
      <c r="K71" s="93">
        <f t="shared" ref="K71:K73" si="43">(ROUNDUP(E71/G71, 0)*F71)</f>
        <v>6</v>
      </c>
      <c r="L71" s="4"/>
      <c r="M71" s="4"/>
      <c r="N71" s="4"/>
      <c r="O71" s="4"/>
      <c r="P71" s="4"/>
      <c r="Q71" s="4"/>
    </row>
    <row r="72" ht="18.75" customHeight="1">
      <c r="A72" s="39"/>
      <c r="B72" s="126" t="s">
        <v>568</v>
      </c>
      <c r="C72" s="45">
        <f>G58/2</f>
        <v>0.5</v>
      </c>
      <c r="D72" s="94"/>
      <c r="E72" s="45">
        <f t="shared" si="38"/>
        <v>3</v>
      </c>
      <c r="F72" s="40">
        <f t="shared" ref="F72:G72" si="39">F58</f>
        <v>0.15</v>
      </c>
      <c r="G72" s="41">
        <f t="shared" si="39"/>
        <v>1</v>
      </c>
      <c r="H72" s="92">
        <f t="shared" si="40"/>
        <v>0.15</v>
      </c>
      <c r="I72" s="92">
        <f t="shared" si="41"/>
        <v>0.015</v>
      </c>
      <c r="J72" s="92">
        <f t="shared" si="42"/>
        <v>0.45</v>
      </c>
      <c r="K72" s="93">
        <f t="shared" si="43"/>
        <v>0.45</v>
      </c>
      <c r="L72" s="4"/>
      <c r="M72" s="4"/>
      <c r="N72" s="4"/>
      <c r="O72" s="4"/>
      <c r="P72" s="4"/>
      <c r="Q72" s="4"/>
    </row>
    <row r="73" ht="18.75" customHeight="1">
      <c r="A73" s="39"/>
      <c r="B73" s="126" t="s">
        <v>569</v>
      </c>
      <c r="C73" s="45">
        <f>C49</f>
        <v>0.5</v>
      </c>
      <c r="D73" s="94"/>
      <c r="E73" s="45">
        <f t="shared" si="38"/>
        <v>3</v>
      </c>
      <c r="F73" s="40">
        <f t="shared" ref="F73:G73" si="44">F60</f>
        <v>0.3</v>
      </c>
      <c r="G73" s="41">
        <f t="shared" si="44"/>
        <v>1</v>
      </c>
      <c r="H73" s="92">
        <f t="shared" si="40"/>
        <v>0.3</v>
      </c>
      <c r="I73" s="92">
        <f t="shared" si="41"/>
        <v>0.03</v>
      </c>
      <c r="J73" s="92">
        <f t="shared" si="42"/>
        <v>0.9</v>
      </c>
      <c r="K73" s="93">
        <f t="shared" si="43"/>
        <v>0.9</v>
      </c>
      <c r="L73" s="4"/>
      <c r="M73" s="4"/>
      <c r="N73" s="4"/>
      <c r="O73" s="4"/>
      <c r="P73" s="4"/>
      <c r="Q73" s="4"/>
    </row>
    <row r="74" ht="18.75" customHeight="1">
      <c r="A74" s="153"/>
      <c r="B74" s="158" t="s">
        <v>570</v>
      </c>
      <c r="C74" s="175"/>
      <c r="D74" s="150"/>
      <c r="E74" s="175"/>
      <c r="F74" s="176"/>
      <c r="G74" s="175"/>
      <c r="H74" s="154"/>
      <c r="I74" s="154"/>
      <c r="J74" s="154"/>
      <c r="K74" s="177"/>
      <c r="L74" s="178"/>
      <c r="M74" s="178"/>
      <c r="N74" s="178"/>
      <c r="O74" s="178"/>
      <c r="P74" s="178"/>
      <c r="Q74" s="178"/>
      <c r="R74" s="179"/>
      <c r="S74" s="179"/>
      <c r="T74" s="179"/>
      <c r="U74" s="179"/>
      <c r="V74" s="179"/>
      <c r="W74" s="179"/>
      <c r="X74" s="179"/>
      <c r="Y74" s="179"/>
      <c r="Z74" s="179"/>
    </row>
    <row r="75" ht="18.75" customHeight="1">
      <c r="A75" s="39"/>
      <c r="B75" s="126" t="s">
        <v>311</v>
      </c>
      <c r="C75" s="45">
        <f>G15/4</f>
        <v>0.5</v>
      </c>
      <c r="D75" s="94"/>
      <c r="E75" s="45">
        <f t="shared" ref="E75:E78" si="46">_xlfn.CEILING.MATH(C75*$C$69)</f>
        <v>3</v>
      </c>
      <c r="F75" s="40">
        <f t="shared" ref="F75:G75" si="45">F59</f>
        <v>1.6</v>
      </c>
      <c r="G75" s="41">
        <f t="shared" si="45"/>
        <v>2</v>
      </c>
      <c r="H75" s="92">
        <f t="shared" ref="H75:H82" si="48">F75/G75</f>
        <v>0.8</v>
      </c>
      <c r="I75" s="92">
        <f t="shared" ref="I75:I78" si="49">J75/$G$3</f>
        <v>0.08</v>
      </c>
      <c r="J75" s="92">
        <f t="shared" ref="J75:J78" si="50">H75*E75/$G$8</f>
        <v>2.4</v>
      </c>
      <c r="K75" s="93">
        <f t="shared" ref="K75:K78" si="51">(ROUNDUP(E75/G75, 0)*F75)</f>
        <v>3.2</v>
      </c>
      <c r="L75" s="4"/>
      <c r="M75" s="4"/>
      <c r="N75" s="4"/>
      <c r="O75" s="4"/>
      <c r="P75" s="4"/>
      <c r="Q75" s="4"/>
    </row>
    <row r="76" ht="18.75" customHeight="1">
      <c r="A76" s="39"/>
      <c r="B76" s="70" t="s">
        <v>571</v>
      </c>
      <c r="C76" s="45">
        <f>G57/4</f>
        <v>0.25</v>
      </c>
      <c r="D76" s="94"/>
      <c r="E76" s="45">
        <f t="shared" si="46"/>
        <v>2</v>
      </c>
      <c r="F76" s="40">
        <f t="shared" ref="F76:G76" si="47">F57</f>
        <v>1.1</v>
      </c>
      <c r="G76" s="41">
        <f t="shared" si="47"/>
        <v>1</v>
      </c>
      <c r="H76" s="92">
        <f t="shared" si="48"/>
        <v>1.1</v>
      </c>
      <c r="I76" s="92">
        <f t="shared" si="49"/>
        <v>0.07333333333</v>
      </c>
      <c r="J76" s="92">
        <f t="shared" si="50"/>
        <v>2.2</v>
      </c>
      <c r="K76" s="93">
        <f t="shared" si="51"/>
        <v>2.2</v>
      </c>
      <c r="L76" s="4"/>
      <c r="M76" s="4"/>
      <c r="N76" s="4"/>
      <c r="O76" s="4"/>
      <c r="P76" s="4"/>
      <c r="Q76" s="4"/>
    </row>
    <row r="77" ht="18.75" customHeight="1">
      <c r="A77" s="39"/>
      <c r="B77" s="126" t="s">
        <v>572</v>
      </c>
      <c r="C77" s="45">
        <f t="shared" ref="C77:C78" si="53">G61/2</f>
        <v>0.5</v>
      </c>
      <c r="D77" s="94"/>
      <c r="E77" s="45">
        <f t="shared" si="46"/>
        <v>3</v>
      </c>
      <c r="F77" s="40">
        <f t="shared" ref="F77:G77" si="52">F61</f>
        <v>0.3</v>
      </c>
      <c r="G77" s="41">
        <f t="shared" si="52"/>
        <v>1</v>
      </c>
      <c r="H77" s="92">
        <f t="shared" si="48"/>
        <v>0.3</v>
      </c>
      <c r="I77" s="92">
        <f t="shared" si="49"/>
        <v>0.03</v>
      </c>
      <c r="J77" s="92">
        <f t="shared" si="50"/>
        <v>0.9</v>
      </c>
      <c r="K77" s="93">
        <f t="shared" si="51"/>
        <v>0.9</v>
      </c>
      <c r="L77" s="4"/>
      <c r="M77" s="4"/>
      <c r="N77" s="4"/>
      <c r="O77" s="4"/>
      <c r="P77" s="4"/>
      <c r="Q77" s="4"/>
    </row>
    <row r="78" ht="18.75" customHeight="1">
      <c r="A78" s="39"/>
      <c r="B78" s="126" t="s">
        <v>573</v>
      </c>
      <c r="C78" s="45">
        <f t="shared" si="53"/>
        <v>0.5</v>
      </c>
      <c r="D78" s="94"/>
      <c r="E78" s="45">
        <f t="shared" si="46"/>
        <v>3</v>
      </c>
      <c r="F78" s="40">
        <f t="shared" ref="F78:G78" si="54">F62</f>
        <v>0.3</v>
      </c>
      <c r="G78" s="41">
        <f t="shared" si="54"/>
        <v>1</v>
      </c>
      <c r="H78" s="92">
        <f t="shared" si="48"/>
        <v>0.3</v>
      </c>
      <c r="I78" s="92">
        <f t="shared" si="49"/>
        <v>0.03</v>
      </c>
      <c r="J78" s="92">
        <f t="shared" si="50"/>
        <v>0.9</v>
      </c>
      <c r="K78" s="93">
        <f t="shared" si="51"/>
        <v>0.9</v>
      </c>
      <c r="L78" s="4"/>
      <c r="M78" s="4"/>
      <c r="N78" s="4"/>
      <c r="O78" s="4"/>
      <c r="P78" s="4"/>
      <c r="Q78" s="4"/>
    </row>
    <row r="79" ht="18.75" customHeight="1">
      <c r="A79" s="103" t="s">
        <v>574</v>
      </c>
      <c r="B79" s="103" t="s">
        <v>575</v>
      </c>
      <c r="C79" s="103">
        <v>1.0</v>
      </c>
      <c r="D79" s="103" t="s">
        <v>390</v>
      </c>
      <c r="E79" s="103">
        <f>$G$8*C79</f>
        <v>1</v>
      </c>
      <c r="F79" s="105">
        <f>'Reference price sheet'!$B$117</f>
        <v>0.9</v>
      </c>
      <c r="G79" s="106">
        <f>'Reference price sheet'!$C$117</f>
        <v>1</v>
      </c>
      <c r="H79" s="107">
        <f t="shared" si="48"/>
        <v>0.9</v>
      </c>
      <c r="I79" s="107">
        <v>0.0</v>
      </c>
      <c r="J79" s="107">
        <v>0.0</v>
      </c>
      <c r="K79" s="107">
        <v>0.0</v>
      </c>
      <c r="L79" s="4"/>
      <c r="M79" s="4"/>
      <c r="N79" s="4"/>
      <c r="O79" s="4"/>
      <c r="P79" s="4"/>
      <c r="Q79" s="4"/>
    </row>
    <row r="80" ht="18.75" customHeight="1">
      <c r="A80" s="39"/>
      <c r="B80" s="70" t="s">
        <v>576</v>
      </c>
      <c r="C80" s="70">
        <v>2.0</v>
      </c>
      <c r="D80" s="70" t="s">
        <v>391</v>
      </c>
      <c r="E80" s="39">
        <f t="shared" ref="E80:E82" si="55">$G$9*C80</f>
        <v>60</v>
      </c>
      <c r="F80" s="40">
        <f>'Reference price sheet'!B154</f>
        <v>1.5</v>
      </c>
      <c r="G80" s="41">
        <f>'Reference price sheet'!C154</f>
        <v>150</v>
      </c>
      <c r="H80" s="92">
        <f t="shared" si="48"/>
        <v>0.01</v>
      </c>
      <c r="I80" s="92">
        <f t="shared" ref="I80:I81" si="56">J80/$G$3</f>
        <v>0.02</v>
      </c>
      <c r="J80" s="92">
        <f t="shared" ref="J80:J81" si="57">H80*E80/$G$8</f>
        <v>0.6</v>
      </c>
      <c r="K80" s="93">
        <f t="shared" ref="K80:K81" si="58">(ROUNDUP(E80/G80, 0)*F80)</f>
        <v>1.5</v>
      </c>
      <c r="L80" s="4"/>
      <c r="M80" s="4"/>
      <c r="N80" s="4"/>
      <c r="O80" s="4"/>
      <c r="P80" s="4"/>
      <c r="Q80" s="4"/>
    </row>
    <row r="81" ht="18.75" customHeight="1">
      <c r="A81" s="39"/>
      <c r="B81" s="39" t="s">
        <v>100</v>
      </c>
      <c r="C81" s="39">
        <v>2.0</v>
      </c>
      <c r="D81" s="39" t="s">
        <v>391</v>
      </c>
      <c r="E81" s="39">
        <f t="shared" si="55"/>
        <v>60</v>
      </c>
      <c r="F81" s="40">
        <f>'Reference price sheet'!$B$78</f>
        <v>1</v>
      </c>
      <c r="G81" s="41">
        <f>'Reference price sheet'!$C$78</f>
        <v>50</v>
      </c>
      <c r="H81" s="92">
        <f t="shared" si="48"/>
        <v>0.02</v>
      </c>
      <c r="I81" s="92">
        <f t="shared" si="56"/>
        <v>0.04</v>
      </c>
      <c r="J81" s="92">
        <f t="shared" si="57"/>
        <v>1.2</v>
      </c>
      <c r="K81" s="93">
        <f t="shared" si="58"/>
        <v>2</v>
      </c>
      <c r="L81" s="4"/>
      <c r="M81" s="4"/>
      <c r="N81" s="4"/>
      <c r="O81" s="4"/>
      <c r="P81" s="4"/>
      <c r="Q81" s="4"/>
    </row>
    <row r="82" ht="18.75" customHeight="1">
      <c r="A82" s="103"/>
      <c r="B82" s="103" t="s">
        <v>577</v>
      </c>
      <c r="C82" s="103">
        <v>2.0</v>
      </c>
      <c r="D82" s="103" t="s">
        <v>391</v>
      </c>
      <c r="E82" s="103">
        <f t="shared" si="55"/>
        <v>60</v>
      </c>
      <c r="F82" s="105">
        <f>'Reference price sheet'!$B$151</f>
        <v>2</v>
      </c>
      <c r="G82" s="106">
        <f>'Reference price sheet'!$C$151</f>
        <v>50</v>
      </c>
      <c r="H82" s="107">
        <f t="shared" si="48"/>
        <v>0.04</v>
      </c>
      <c r="I82" s="107">
        <v>0.0</v>
      </c>
      <c r="J82" s="107">
        <v>0.0</v>
      </c>
      <c r="K82" s="107">
        <v>0.0</v>
      </c>
      <c r="L82" s="4"/>
      <c r="M82" s="4"/>
      <c r="N82" s="4"/>
      <c r="O82" s="4"/>
      <c r="P82" s="4"/>
      <c r="Q82" s="4"/>
    </row>
    <row r="83" ht="22.5" customHeight="1">
      <c r="A83" s="97"/>
      <c r="B83" s="97"/>
      <c r="C83" s="97"/>
      <c r="D83" s="97"/>
      <c r="E83" s="97"/>
      <c r="F83" s="97"/>
      <c r="G83" s="97"/>
      <c r="H83" s="97" t="s">
        <v>484</v>
      </c>
      <c r="I83" s="98">
        <f t="shared" ref="I83:K83" si="59">SUM(I27:I82)</f>
        <v>2.43225</v>
      </c>
      <c r="J83" s="98">
        <f t="shared" si="59"/>
        <v>72.9675</v>
      </c>
      <c r="K83" s="98">
        <f t="shared" si="59"/>
        <v>87.3</v>
      </c>
      <c r="L83" s="4"/>
      <c r="M83" s="4"/>
      <c r="N83" s="4"/>
      <c r="O83" s="4"/>
      <c r="P83" s="4"/>
      <c r="Q83" s="4"/>
    </row>
    <row r="84" ht="22.5" customHeight="1">
      <c r="A84" s="88" t="s">
        <v>578</v>
      </c>
      <c r="B84" s="2"/>
      <c r="C84" s="2"/>
      <c r="D84" s="2"/>
      <c r="E84" s="2"/>
      <c r="F84" s="2"/>
      <c r="G84" s="2"/>
      <c r="H84" s="2"/>
      <c r="I84" s="2"/>
      <c r="J84" s="2"/>
      <c r="K84" s="3"/>
      <c r="L84" s="4"/>
      <c r="M84" s="4"/>
      <c r="N84" s="4"/>
      <c r="O84" s="4"/>
      <c r="P84" s="4"/>
      <c r="Q84" s="4"/>
    </row>
    <row r="85" ht="22.5" customHeight="1">
      <c r="A85" s="89" t="s">
        <v>381</v>
      </c>
      <c r="B85" s="89" t="s">
        <v>24</v>
      </c>
      <c r="C85" s="89" t="s">
        <v>382</v>
      </c>
      <c r="D85" s="89" t="s">
        <v>383</v>
      </c>
      <c r="E85" s="89" t="s">
        <v>384</v>
      </c>
      <c r="F85" s="89" t="s">
        <v>25</v>
      </c>
      <c r="G85" s="89" t="s">
        <v>26</v>
      </c>
      <c r="H85" s="89" t="s">
        <v>385</v>
      </c>
      <c r="I85" s="89" t="s">
        <v>386</v>
      </c>
      <c r="J85" s="89" t="s">
        <v>387</v>
      </c>
      <c r="K85" s="89" t="s">
        <v>388</v>
      </c>
      <c r="L85" s="4"/>
      <c r="M85" s="4"/>
      <c r="N85" s="4"/>
      <c r="O85" s="4"/>
      <c r="P85" s="4"/>
      <c r="Q85" s="4"/>
      <c r="R85" s="4"/>
      <c r="S85" s="4"/>
      <c r="T85" s="4"/>
      <c r="U85" s="4"/>
      <c r="V85" s="4"/>
      <c r="W85" s="4"/>
      <c r="X85" s="4"/>
      <c r="Y85" s="4"/>
      <c r="Z85" s="4"/>
    </row>
    <row r="86" ht="18.75" customHeight="1">
      <c r="A86" s="39"/>
      <c r="B86" s="39" t="s">
        <v>145</v>
      </c>
      <c r="C86" s="39">
        <v>4.0</v>
      </c>
      <c r="D86" s="39" t="s">
        <v>391</v>
      </c>
      <c r="E86" s="39">
        <f t="shared" ref="E86:E88" si="60">$G$9*C86</f>
        <v>120</v>
      </c>
      <c r="F86" s="40">
        <f>'Reference price sheet'!$B$123</f>
        <v>1.6</v>
      </c>
      <c r="G86" s="41">
        <f>'Reference price sheet'!$C$123</f>
        <v>100</v>
      </c>
      <c r="H86" s="92">
        <f t="shared" ref="H86:H88" si="61">F86/G86</f>
        <v>0.016</v>
      </c>
      <c r="I86" s="92">
        <f>J86/$G$3</f>
        <v>0.064</v>
      </c>
      <c r="J86" s="92">
        <f>H86*E86/$G$8</f>
        <v>1.92</v>
      </c>
      <c r="K86" s="93">
        <f>(ROUNDUP(E86/G86, 0)*F86)</f>
        <v>3.2</v>
      </c>
      <c r="L86" s="4"/>
      <c r="M86" s="4"/>
      <c r="N86" s="4"/>
      <c r="O86" s="4"/>
      <c r="P86" s="4"/>
      <c r="Q86" s="4"/>
    </row>
    <row r="87" ht="18.75" customHeight="1">
      <c r="A87" s="103" t="s">
        <v>579</v>
      </c>
      <c r="B87" s="103" t="s">
        <v>580</v>
      </c>
      <c r="C87" s="103">
        <v>0.2</v>
      </c>
      <c r="D87" s="103" t="s">
        <v>391</v>
      </c>
      <c r="E87" s="103">
        <f t="shared" si="60"/>
        <v>6</v>
      </c>
      <c r="F87" s="105">
        <f>'Reference price sheet'!$B$41</f>
        <v>2</v>
      </c>
      <c r="G87" s="106">
        <f>'Reference price sheet'!$C$41</f>
        <v>100</v>
      </c>
      <c r="H87" s="107">
        <f t="shared" si="61"/>
        <v>0.02</v>
      </c>
      <c r="I87" s="107">
        <v>0.0</v>
      </c>
      <c r="J87" s="107">
        <v>0.0</v>
      </c>
      <c r="K87" s="107">
        <v>0.0</v>
      </c>
      <c r="L87" s="4"/>
      <c r="M87" s="4"/>
      <c r="N87" s="4"/>
      <c r="O87" s="4"/>
      <c r="P87" s="4"/>
      <c r="Q87" s="4"/>
    </row>
    <row r="88" ht="18.75" customHeight="1">
      <c r="A88" s="39"/>
      <c r="B88" s="180" t="s">
        <v>63</v>
      </c>
      <c r="C88" s="39">
        <v>4.0</v>
      </c>
      <c r="D88" s="39" t="s">
        <v>391</v>
      </c>
      <c r="E88" s="39">
        <f t="shared" si="60"/>
        <v>120</v>
      </c>
      <c r="F88" s="44">
        <f>'Reference price sheet'!$B$41</f>
        <v>2</v>
      </c>
      <c r="G88" s="45">
        <f>'Reference price sheet'!$C$41</f>
        <v>100</v>
      </c>
      <c r="H88" s="92">
        <f t="shared" si="61"/>
        <v>0.02</v>
      </c>
      <c r="I88" s="92">
        <f>J88/$G$3</f>
        <v>0.08</v>
      </c>
      <c r="J88" s="92">
        <f>H88*E88/$G$8</f>
        <v>2.4</v>
      </c>
      <c r="K88" s="93">
        <f>(ROUNDUP(E88/G88, 0)*F88)</f>
        <v>4</v>
      </c>
      <c r="L88" s="4"/>
      <c r="M88" s="4"/>
      <c r="N88" s="4"/>
      <c r="O88" s="4"/>
      <c r="P88" s="4"/>
      <c r="Q88" s="4"/>
    </row>
    <row r="89" ht="22.5" customHeight="1">
      <c r="A89" s="97"/>
      <c r="B89" s="97"/>
      <c r="C89" s="97"/>
      <c r="D89" s="97"/>
      <c r="E89" s="97"/>
      <c r="F89" s="97"/>
      <c r="G89" s="97"/>
      <c r="H89" s="97" t="s">
        <v>484</v>
      </c>
      <c r="I89" s="98">
        <f t="shared" ref="I89:K89" si="62">SUM(I86:I88)</f>
        <v>0.144</v>
      </c>
      <c r="J89" s="98">
        <f t="shared" si="62"/>
        <v>4.32</v>
      </c>
      <c r="K89" s="98">
        <f t="shared" si="62"/>
        <v>7.2</v>
      </c>
      <c r="L89" s="4"/>
      <c r="M89" s="4"/>
      <c r="N89" s="4"/>
      <c r="O89" s="4"/>
      <c r="P89" s="4"/>
      <c r="Q89" s="4"/>
    </row>
    <row r="90" ht="22.5" customHeight="1">
      <c r="A90" s="88" t="s">
        <v>581</v>
      </c>
      <c r="B90" s="2"/>
      <c r="C90" s="2"/>
      <c r="D90" s="2"/>
      <c r="E90" s="2"/>
      <c r="F90" s="2"/>
      <c r="G90" s="2"/>
      <c r="H90" s="2"/>
      <c r="I90" s="2"/>
      <c r="J90" s="2"/>
      <c r="K90" s="3"/>
      <c r="L90" s="4"/>
      <c r="M90" s="4"/>
      <c r="N90" s="4"/>
      <c r="O90" s="4"/>
      <c r="P90" s="4"/>
      <c r="Q90" s="4"/>
    </row>
    <row r="91" ht="22.5" customHeight="1">
      <c r="A91" s="89" t="s">
        <v>381</v>
      </c>
      <c r="B91" s="89" t="s">
        <v>24</v>
      </c>
      <c r="C91" s="89" t="s">
        <v>382</v>
      </c>
      <c r="D91" s="89" t="s">
        <v>383</v>
      </c>
      <c r="E91" s="89" t="s">
        <v>384</v>
      </c>
      <c r="F91" s="89" t="s">
        <v>25</v>
      </c>
      <c r="G91" s="89" t="s">
        <v>26</v>
      </c>
      <c r="H91" s="89" t="s">
        <v>385</v>
      </c>
      <c r="I91" s="89" t="s">
        <v>386</v>
      </c>
      <c r="J91" s="89" t="s">
        <v>387</v>
      </c>
      <c r="K91" s="89" t="s">
        <v>388</v>
      </c>
      <c r="L91" s="4"/>
      <c r="M91" s="4"/>
      <c r="N91" s="4"/>
      <c r="O91" s="4"/>
      <c r="P91" s="4"/>
      <c r="Q91" s="4"/>
      <c r="R91" s="4"/>
      <c r="S91" s="4"/>
      <c r="T91" s="4"/>
      <c r="U91" s="4"/>
      <c r="V91" s="4"/>
      <c r="W91" s="4"/>
      <c r="X91" s="4"/>
      <c r="Y91" s="4"/>
      <c r="Z91" s="4"/>
    </row>
    <row r="92" ht="18.75" customHeight="1">
      <c r="A92" s="146" t="s">
        <v>582</v>
      </c>
      <c r="B92" s="141" t="s">
        <v>583</v>
      </c>
      <c r="C92" s="141"/>
      <c r="D92" s="141"/>
      <c r="E92" s="141"/>
      <c r="F92" s="142"/>
      <c r="G92" s="141"/>
      <c r="H92" s="142"/>
      <c r="I92" s="142">
        <v>0.0</v>
      </c>
      <c r="J92" s="142">
        <v>0.0</v>
      </c>
      <c r="K92" s="142">
        <v>0.0</v>
      </c>
      <c r="L92" s="4"/>
      <c r="M92" s="4"/>
      <c r="N92" s="4"/>
      <c r="O92" s="4"/>
      <c r="P92" s="4"/>
      <c r="Q92" s="4"/>
    </row>
    <row r="93" ht="18.75" customHeight="1">
      <c r="A93" s="39"/>
      <c r="B93" s="39" t="s">
        <v>64</v>
      </c>
      <c r="C93" s="39">
        <v>1.0</v>
      </c>
      <c r="D93" s="39" t="s">
        <v>391</v>
      </c>
      <c r="E93" s="39">
        <f>$G$9*C93</f>
        <v>30</v>
      </c>
      <c r="F93" s="40">
        <f>'Reference price sheet'!$B$42</f>
        <v>4</v>
      </c>
      <c r="G93" s="41">
        <f>'Reference price sheet'!$C$42</f>
        <v>250</v>
      </c>
      <c r="H93" s="92">
        <f t="shared" ref="H93:H98" si="63">F93/G93</f>
        <v>0.016</v>
      </c>
      <c r="I93" s="92">
        <f t="shared" ref="I93:I95" si="64">J93/$G$3</f>
        <v>0.016</v>
      </c>
      <c r="J93" s="92">
        <f t="shared" ref="J93:J95" si="65">H93*E93/$G$8</f>
        <v>0.48</v>
      </c>
      <c r="K93" s="93">
        <f t="shared" ref="K93:K95" si="66">(ROUNDUP(E93/G93, 0)*F93)</f>
        <v>4</v>
      </c>
      <c r="L93" s="4"/>
      <c r="M93" s="4"/>
      <c r="N93" s="4"/>
      <c r="O93" s="4"/>
      <c r="P93" s="4"/>
      <c r="Q93" s="4"/>
    </row>
    <row r="94" ht="18.75" customHeight="1">
      <c r="A94" s="39"/>
      <c r="B94" s="39" t="s">
        <v>150</v>
      </c>
      <c r="C94" s="39">
        <v>1.0</v>
      </c>
      <c r="D94" s="39" t="s">
        <v>494</v>
      </c>
      <c r="E94" s="45">
        <f>C94*$G$11</f>
        <v>5</v>
      </c>
      <c r="F94" s="40">
        <f>'Reference price sheet'!$B$128</f>
        <v>1.5</v>
      </c>
      <c r="G94" s="41">
        <f>'Reference price sheet'!$C$128</f>
        <v>1</v>
      </c>
      <c r="H94" s="92">
        <f t="shared" si="63"/>
        <v>1.5</v>
      </c>
      <c r="I94" s="92">
        <f t="shared" si="64"/>
        <v>0.25</v>
      </c>
      <c r="J94" s="92">
        <f t="shared" si="65"/>
        <v>7.5</v>
      </c>
      <c r="K94" s="93">
        <f t="shared" si="66"/>
        <v>7.5</v>
      </c>
      <c r="L94" s="4"/>
      <c r="M94" s="4"/>
      <c r="N94" s="4"/>
      <c r="O94" s="4"/>
      <c r="P94" s="4"/>
      <c r="Q94" s="4"/>
    </row>
    <row r="95" ht="18.75" customHeight="1">
      <c r="A95" s="39"/>
      <c r="B95" s="39" t="s">
        <v>187</v>
      </c>
      <c r="C95" s="39">
        <v>1.0</v>
      </c>
      <c r="D95" s="39" t="s">
        <v>391</v>
      </c>
      <c r="E95" s="39">
        <f>$G$9*C95</f>
        <v>30</v>
      </c>
      <c r="F95" s="40">
        <f>'Reference price sheet'!$B$165</f>
        <v>2</v>
      </c>
      <c r="G95" s="41">
        <f>'Reference price sheet'!$C$165</f>
        <v>125</v>
      </c>
      <c r="H95" s="92">
        <f t="shared" si="63"/>
        <v>0.016</v>
      </c>
      <c r="I95" s="92">
        <f t="shared" si="64"/>
        <v>0.016</v>
      </c>
      <c r="J95" s="92">
        <f t="shared" si="65"/>
        <v>0.48</v>
      </c>
      <c r="K95" s="93">
        <f t="shared" si="66"/>
        <v>2</v>
      </c>
      <c r="L95" s="4"/>
      <c r="M95" s="4"/>
      <c r="N95" s="4"/>
      <c r="O95" s="4"/>
      <c r="P95" s="4"/>
      <c r="Q95" s="4"/>
    </row>
    <row r="96" ht="18.75" customHeight="1">
      <c r="A96" s="181" t="s">
        <v>584</v>
      </c>
      <c r="B96" s="103" t="s">
        <v>200</v>
      </c>
      <c r="C96" s="103">
        <v>1.0</v>
      </c>
      <c r="D96" s="103" t="s">
        <v>390</v>
      </c>
      <c r="E96" s="103">
        <f t="shared" ref="E96:E97" si="67">$G$8*C96</f>
        <v>1</v>
      </c>
      <c r="F96" s="105">
        <f>'Reference price sheet'!$B$178</f>
        <v>1.25</v>
      </c>
      <c r="G96" s="106">
        <f>'Reference price sheet'!$C$178</f>
        <v>1</v>
      </c>
      <c r="H96" s="107">
        <f t="shared" si="63"/>
        <v>1.25</v>
      </c>
      <c r="I96" s="107">
        <v>0.0</v>
      </c>
      <c r="J96" s="107">
        <v>0.0</v>
      </c>
      <c r="K96" s="107">
        <v>0.0</v>
      </c>
      <c r="L96" s="4"/>
      <c r="M96" s="4"/>
      <c r="N96" s="4"/>
      <c r="O96" s="4"/>
      <c r="P96" s="4"/>
      <c r="Q96" s="4"/>
    </row>
    <row r="97" ht="18.75" customHeight="1">
      <c r="A97" s="110"/>
      <c r="B97" s="103" t="s">
        <v>585</v>
      </c>
      <c r="C97" s="103">
        <v>1.0</v>
      </c>
      <c r="D97" s="103" t="s">
        <v>390</v>
      </c>
      <c r="E97" s="103">
        <f t="shared" si="67"/>
        <v>1</v>
      </c>
      <c r="F97" s="105">
        <f>'Reference price sheet'!$B$217</f>
        <v>0.5</v>
      </c>
      <c r="G97" s="106">
        <f>'Reference price sheet'!$C$217</f>
        <v>1</v>
      </c>
      <c r="H97" s="107">
        <f t="shared" si="63"/>
        <v>0.5</v>
      </c>
      <c r="I97" s="107">
        <v>0.0</v>
      </c>
      <c r="J97" s="107">
        <v>0.0</v>
      </c>
      <c r="K97" s="107">
        <v>0.0</v>
      </c>
      <c r="L97" s="4"/>
      <c r="M97" s="4"/>
      <c r="N97" s="4"/>
      <c r="O97" s="4"/>
      <c r="P97" s="4"/>
      <c r="Q97" s="4"/>
    </row>
    <row r="98" ht="18.75" customHeight="1">
      <c r="A98" s="103" t="s">
        <v>586</v>
      </c>
      <c r="B98" s="103" t="s">
        <v>63</v>
      </c>
      <c r="C98" s="103">
        <v>1.0</v>
      </c>
      <c r="D98" s="103" t="s">
        <v>391</v>
      </c>
      <c r="E98" s="103">
        <f>$G$9*C98</f>
        <v>30</v>
      </c>
      <c r="F98" s="105">
        <f>'Reference price sheet'!$B$41</f>
        <v>2</v>
      </c>
      <c r="G98" s="106">
        <f>'Reference price sheet'!$C$41</f>
        <v>100</v>
      </c>
      <c r="H98" s="107">
        <f t="shared" si="63"/>
        <v>0.02</v>
      </c>
      <c r="I98" s="107">
        <v>0.0</v>
      </c>
      <c r="J98" s="107">
        <v>0.0</v>
      </c>
      <c r="K98" s="107">
        <v>0.0</v>
      </c>
      <c r="L98" s="4"/>
      <c r="M98" s="4"/>
      <c r="N98" s="4"/>
      <c r="O98" s="4"/>
      <c r="P98" s="4"/>
      <c r="Q98" s="4"/>
    </row>
    <row r="99" ht="22.5" customHeight="1">
      <c r="A99" s="97"/>
      <c r="B99" s="97"/>
      <c r="C99" s="97"/>
      <c r="D99" s="97"/>
      <c r="E99" s="97"/>
      <c r="F99" s="97"/>
      <c r="G99" s="97"/>
      <c r="H99" s="97" t="s">
        <v>484</v>
      </c>
      <c r="I99" s="98">
        <f t="shared" ref="I99:K99" si="68">SUM(I92:I98)</f>
        <v>0.282</v>
      </c>
      <c r="J99" s="98">
        <f t="shared" si="68"/>
        <v>8.46</v>
      </c>
      <c r="K99" s="98">
        <f t="shared" si="68"/>
        <v>13.5</v>
      </c>
      <c r="L99" s="4"/>
      <c r="M99" s="4"/>
      <c r="N99" s="4"/>
      <c r="O99" s="4"/>
      <c r="P99" s="4"/>
      <c r="Q99" s="4"/>
    </row>
    <row r="100" ht="22.5" customHeight="1">
      <c r="A100" s="88" t="s">
        <v>587</v>
      </c>
      <c r="B100" s="2"/>
      <c r="C100" s="2"/>
      <c r="D100" s="2"/>
      <c r="E100" s="2"/>
      <c r="F100" s="2"/>
      <c r="G100" s="2"/>
      <c r="H100" s="2"/>
      <c r="I100" s="2"/>
      <c r="J100" s="2"/>
      <c r="K100" s="3"/>
      <c r="L100" s="4"/>
      <c r="M100" s="4"/>
      <c r="N100" s="4"/>
      <c r="O100" s="4"/>
      <c r="P100" s="4"/>
      <c r="Q100" s="4"/>
    </row>
    <row r="101" ht="22.5" customHeight="1">
      <c r="A101" s="89" t="s">
        <v>381</v>
      </c>
      <c r="B101" s="89" t="s">
        <v>24</v>
      </c>
      <c r="C101" s="89" t="s">
        <v>382</v>
      </c>
      <c r="D101" s="89" t="s">
        <v>383</v>
      </c>
      <c r="E101" s="89" t="s">
        <v>384</v>
      </c>
      <c r="F101" s="89" t="s">
        <v>25</v>
      </c>
      <c r="G101" s="89" t="s">
        <v>26</v>
      </c>
      <c r="H101" s="89" t="s">
        <v>385</v>
      </c>
      <c r="I101" s="89" t="s">
        <v>386</v>
      </c>
      <c r="J101" s="89" t="s">
        <v>387</v>
      </c>
      <c r="K101" s="89" t="s">
        <v>388</v>
      </c>
      <c r="L101" s="4"/>
      <c r="M101" s="4"/>
      <c r="N101" s="4"/>
      <c r="O101" s="4"/>
      <c r="P101" s="4"/>
      <c r="Q101" s="4"/>
      <c r="R101" s="4"/>
      <c r="S101" s="4"/>
      <c r="T101" s="4"/>
      <c r="U101" s="4"/>
      <c r="V101" s="4"/>
      <c r="W101" s="4"/>
      <c r="X101" s="4"/>
      <c r="Y101" s="4"/>
      <c r="Z101" s="4"/>
    </row>
    <row r="102" ht="18.75" customHeight="1">
      <c r="A102" s="146" t="s">
        <v>588</v>
      </c>
      <c r="B102" s="141" t="s">
        <v>589</v>
      </c>
      <c r="C102" s="141"/>
      <c r="D102" s="141"/>
      <c r="E102" s="141"/>
      <c r="F102" s="142"/>
      <c r="G102" s="141"/>
      <c r="H102" s="142"/>
      <c r="I102" s="142"/>
      <c r="J102" s="142"/>
      <c r="K102" s="142"/>
      <c r="L102" s="4"/>
      <c r="M102" s="4"/>
      <c r="N102" s="4"/>
      <c r="O102" s="4"/>
      <c r="P102" s="4"/>
      <c r="Q102" s="4"/>
    </row>
    <row r="103" ht="18.75" customHeight="1">
      <c r="A103" s="39" t="s">
        <v>590</v>
      </c>
      <c r="B103" s="39" t="s">
        <v>111</v>
      </c>
      <c r="C103" s="39">
        <v>0.5</v>
      </c>
      <c r="D103" s="39" t="s">
        <v>391</v>
      </c>
      <c r="E103" s="39">
        <f t="shared" ref="E103:E109" si="69">$G$9*C103</f>
        <v>15</v>
      </c>
      <c r="F103" s="40">
        <f>'Reference price sheet'!$B$89</f>
        <v>12</v>
      </c>
      <c r="G103" s="41">
        <f>'Reference price sheet'!$C$89</f>
        <v>20</v>
      </c>
      <c r="H103" s="92">
        <f t="shared" ref="H103:H104" si="70">F103/G103</f>
        <v>0.6</v>
      </c>
      <c r="I103" s="92">
        <f>J103/$G$3</f>
        <v>0.3</v>
      </c>
      <c r="J103" s="92">
        <f>H103*E103/$G$8</f>
        <v>9</v>
      </c>
      <c r="K103" s="93">
        <f>(ROUNDUP(E103/G103, 0)*F103)</f>
        <v>12</v>
      </c>
      <c r="L103" s="4"/>
      <c r="M103" s="4"/>
      <c r="N103" s="4"/>
      <c r="O103" s="4"/>
      <c r="P103" s="4"/>
      <c r="Q103" s="4"/>
    </row>
    <row r="104" ht="18.75" customHeight="1">
      <c r="A104" s="103"/>
      <c r="B104" s="103" t="s">
        <v>591</v>
      </c>
      <c r="C104" s="103">
        <v>1.0</v>
      </c>
      <c r="D104" s="103" t="s">
        <v>391</v>
      </c>
      <c r="E104" s="103">
        <f t="shared" si="69"/>
        <v>30</v>
      </c>
      <c r="F104" s="105">
        <f>'Reference price sheet'!$B$88</f>
        <v>10</v>
      </c>
      <c r="G104" s="106">
        <f>'Reference price sheet'!$C$88</f>
        <v>33</v>
      </c>
      <c r="H104" s="107">
        <f t="shared" si="70"/>
        <v>0.303030303</v>
      </c>
      <c r="I104" s="107"/>
      <c r="J104" s="107"/>
      <c r="K104" s="107"/>
      <c r="L104" s="4"/>
      <c r="M104" s="4"/>
      <c r="N104" s="4"/>
      <c r="O104" s="4"/>
      <c r="P104" s="4"/>
      <c r="Q104" s="4"/>
    </row>
    <row r="105" ht="18.75" customHeight="1">
      <c r="A105" s="146" t="s">
        <v>498</v>
      </c>
      <c r="B105" s="141" t="s">
        <v>592</v>
      </c>
      <c r="C105" s="141">
        <v>6.0</v>
      </c>
      <c r="D105" s="141" t="s">
        <v>391</v>
      </c>
      <c r="E105" s="141">
        <f t="shared" si="69"/>
        <v>180</v>
      </c>
      <c r="F105" s="182"/>
      <c r="G105" s="183"/>
      <c r="H105" s="142"/>
      <c r="I105" s="142"/>
      <c r="J105" s="142"/>
      <c r="K105" s="142"/>
      <c r="L105" s="4"/>
      <c r="M105" s="4"/>
      <c r="N105" s="4"/>
      <c r="O105" s="4"/>
      <c r="P105" s="4"/>
      <c r="Q105" s="4"/>
    </row>
    <row r="106" ht="18.75" customHeight="1">
      <c r="A106" s="39"/>
      <c r="B106" s="39" t="s">
        <v>216</v>
      </c>
      <c r="C106" s="39">
        <v>5.0</v>
      </c>
      <c r="D106" s="39" t="s">
        <v>391</v>
      </c>
      <c r="E106" s="39">
        <f t="shared" si="69"/>
        <v>150</v>
      </c>
      <c r="F106" s="40">
        <f>'Reference price sheet'!$B$194</f>
        <v>1.5</v>
      </c>
      <c r="G106" s="41">
        <f>'Reference price sheet'!$C$194</f>
        <v>50</v>
      </c>
      <c r="H106" s="92">
        <f t="shared" ref="H106:H110" si="71">F106/G106</f>
        <v>0.03</v>
      </c>
      <c r="I106" s="92">
        <f t="shared" ref="I106:I110" si="72">J106/$G$3</f>
        <v>0.15</v>
      </c>
      <c r="J106" s="92">
        <f t="shared" ref="J106:J110" si="73">H106*E106/$G$8</f>
        <v>4.5</v>
      </c>
      <c r="K106" s="93">
        <f t="shared" ref="K106:K110" si="74">(ROUNDUP(E106/G106, 0)*F106)</f>
        <v>4.5</v>
      </c>
      <c r="L106" s="4"/>
      <c r="M106" s="4"/>
      <c r="N106" s="4"/>
      <c r="O106" s="4"/>
      <c r="P106" s="4"/>
      <c r="Q106" s="4"/>
    </row>
    <row r="107" ht="18.75" customHeight="1">
      <c r="A107" s="39"/>
      <c r="B107" s="39" t="s">
        <v>593</v>
      </c>
      <c r="C107" s="39">
        <v>10.0</v>
      </c>
      <c r="D107" s="39" t="s">
        <v>391</v>
      </c>
      <c r="E107" s="39">
        <f t="shared" si="69"/>
        <v>300</v>
      </c>
      <c r="F107" s="40">
        <f>'Reference price sheet'!$B$215</f>
        <v>1</v>
      </c>
      <c r="G107" s="41">
        <f>'Reference price sheet'!$C$215</f>
        <v>500</v>
      </c>
      <c r="H107" s="92">
        <f t="shared" si="71"/>
        <v>0.002</v>
      </c>
      <c r="I107" s="92">
        <f t="shared" si="72"/>
        <v>0.02</v>
      </c>
      <c r="J107" s="92">
        <f t="shared" si="73"/>
        <v>0.6</v>
      </c>
      <c r="K107" s="93">
        <f t="shared" si="74"/>
        <v>1</v>
      </c>
      <c r="L107" s="4"/>
      <c r="M107" s="4"/>
      <c r="N107" s="4"/>
      <c r="O107" s="4"/>
      <c r="P107" s="4"/>
      <c r="Q107" s="4"/>
    </row>
    <row r="108" ht="18.75" customHeight="1">
      <c r="A108" s="184" t="s">
        <v>594</v>
      </c>
      <c r="B108" s="39" t="s">
        <v>57</v>
      </c>
      <c r="C108" s="185">
        <v>3.0</v>
      </c>
      <c r="D108" s="186" t="s">
        <v>391</v>
      </c>
      <c r="E108" s="39">
        <f t="shared" si="69"/>
        <v>90</v>
      </c>
      <c r="F108" s="40">
        <f>'Reference price sheet'!$B$35</f>
        <v>0.8</v>
      </c>
      <c r="G108" s="41">
        <f>'Reference price sheet'!$C$35</f>
        <v>50</v>
      </c>
      <c r="H108" s="92">
        <f t="shared" si="71"/>
        <v>0.016</v>
      </c>
      <c r="I108" s="92">
        <f t="shared" si="72"/>
        <v>0.048</v>
      </c>
      <c r="J108" s="92">
        <f t="shared" si="73"/>
        <v>1.44</v>
      </c>
      <c r="K108" s="93">
        <f t="shared" si="74"/>
        <v>1.6</v>
      </c>
      <c r="L108" s="4"/>
      <c r="M108" s="4"/>
      <c r="N108" s="4"/>
      <c r="O108" s="4"/>
      <c r="P108" s="4"/>
      <c r="Q108" s="4"/>
    </row>
    <row r="109" ht="18.75" customHeight="1">
      <c r="A109" s="143"/>
      <c r="B109" s="186" t="s">
        <v>130</v>
      </c>
      <c r="C109" s="185">
        <v>2.0</v>
      </c>
      <c r="D109" s="186" t="s">
        <v>391</v>
      </c>
      <c r="E109" s="39">
        <f t="shared" si="69"/>
        <v>60</v>
      </c>
      <c r="F109" s="40">
        <f>'Reference price sheet'!$B$108</f>
        <v>2</v>
      </c>
      <c r="G109" s="41">
        <f>'Reference price sheet'!$C$108</f>
        <v>250</v>
      </c>
      <c r="H109" s="92">
        <f t="shared" si="71"/>
        <v>0.008</v>
      </c>
      <c r="I109" s="92">
        <f t="shared" si="72"/>
        <v>0.016</v>
      </c>
      <c r="J109" s="92">
        <f t="shared" si="73"/>
        <v>0.48</v>
      </c>
      <c r="K109" s="93">
        <f t="shared" si="74"/>
        <v>2</v>
      </c>
      <c r="L109" s="4"/>
      <c r="M109" s="4"/>
      <c r="N109" s="4"/>
      <c r="O109" s="4"/>
      <c r="P109" s="4"/>
      <c r="Q109" s="4"/>
    </row>
    <row r="110" ht="18.75" customHeight="1">
      <c r="A110" s="110"/>
      <c r="B110" s="39" t="s">
        <v>243</v>
      </c>
      <c r="C110" s="185">
        <v>1.0</v>
      </c>
      <c r="D110" s="186" t="s">
        <v>390</v>
      </c>
      <c r="E110" s="39">
        <f>$G$8*C110</f>
        <v>1</v>
      </c>
      <c r="F110" s="40">
        <f>'Reference price sheet'!$B$221</f>
        <v>2.5</v>
      </c>
      <c r="G110" s="41">
        <f>'Reference price sheet'!$C$221</f>
        <v>1</v>
      </c>
      <c r="H110" s="92">
        <f t="shared" si="71"/>
        <v>2.5</v>
      </c>
      <c r="I110" s="92">
        <f t="shared" si="72"/>
        <v>0.08333333333</v>
      </c>
      <c r="J110" s="92">
        <f t="shared" si="73"/>
        <v>2.5</v>
      </c>
      <c r="K110" s="93">
        <f t="shared" si="74"/>
        <v>2.5</v>
      </c>
      <c r="L110" s="4"/>
      <c r="M110" s="4"/>
      <c r="N110" s="4"/>
      <c r="O110" s="4"/>
      <c r="P110" s="4"/>
      <c r="Q110" s="4"/>
    </row>
    <row r="111" ht="22.5" customHeight="1">
      <c r="A111" s="97"/>
      <c r="B111" s="97"/>
      <c r="C111" s="97"/>
      <c r="D111" s="97"/>
      <c r="E111" s="97"/>
      <c r="F111" s="97"/>
      <c r="G111" s="97"/>
      <c r="H111" s="97" t="s">
        <v>484</v>
      </c>
      <c r="I111" s="98">
        <f t="shared" ref="I111:K111" si="75">SUM(I102:I110)</f>
        <v>0.6173333333</v>
      </c>
      <c r="J111" s="98">
        <f t="shared" si="75"/>
        <v>18.52</v>
      </c>
      <c r="K111" s="98">
        <f t="shared" si="75"/>
        <v>23.6</v>
      </c>
      <c r="L111" s="4"/>
      <c r="M111" s="4"/>
      <c r="N111" s="4"/>
      <c r="O111" s="4"/>
      <c r="P111" s="4"/>
      <c r="Q111" s="4"/>
    </row>
    <row r="112" ht="22.5" customHeight="1">
      <c r="A112" s="88" t="s">
        <v>595</v>
      </c>
      <c r="B112" s="2"/>
      <c r="C112" s="2"/>
      <c r="D112" s="2"/>
      <c r="E112" s="2"/>
      <c r="F112" s="2"/>
      <c r="G112" s="2"/>
      <c r="H112" s="2"/>
      <c r="I112" s="2"/>
      <c r="J112" s="2"/>
      <c r="K112" s="3"/>
      <c r="L112" s="4"/>
      <c r="M112" s="4"/>
      <c r="N112" s="4"/>
      <c r="O112" s="4"/>
      <c r="P112" s="4"/>
      <c r="Q112" s="4"/>
    </row>
    <row r="113" ht="22.5" customHeight="1">
      <c r="A113" s="89" t="s">
        <v>381</v>
      </c>
      <c r="B113" s="89" t="s">
        <v>24</v>
      </c>
      <c r="C113" s="89" t="s">
        <v>382</v>
      </c>
      <c r="D113" s="89" t="s">
        <v>383</v>
      </c>
      <c r="E113" s="89" t="s">
        <v>384</v>
      </c>
      <c r="F113" s="89" t="s">
        <v>25</v>
      </c>
      <c r="G113" s="89" t="s">
        <v>26</v>
      </c>
      <c r="H113" s="89" t="s">
        <v>385</v>
      </c>
      <c r="I113" s="89" t="s">
        <v>386</v>
      </c>
      <c r="J113" s="89" t="s">
        <v>387</v>
      </c>
      <c r="K113" s="89" t="s">
        <v>388</v>
      </c>
      <c r="L113" s="4"/>
      <c r="M113" s="4"/>
      <c r="N113" s="4"/>
      <c r="O113" s="4"/>
      <c r="P113" s="4"/>
      <c r="Q113" s="4"/>
      <c r="R113" s="4"/>
      <c r="S113" s="4"/>
      <c r="T113" s="4"/>
      <c r="U113" s="4"/>
      <c r="V113" s="4"/>
      <c r="W113" s="4"/>
      <c r="X113" s="4"/>
      <c r="Y113" s="4"/>
      <c r="Z113" s="4"/>
    </row>
    <row r="114" ht="18.75" customHeight="1">
      <c r="A114" s="146" t="s">
        <v>588</v>
      </c>
      <c r="B114" s="141" t="s">
        <v>596</v>
      </c>
      <c r="C114" s="141"/>
      <c r="D114" s="141"/>
      <c r="E114" s="141"/>
      <c r="F114" s="142"/>
      <c r="G114" s="141"/>
      <c r="H114" s="142"/>
      <c r="I114" s="142">
        <v>0.0</v>
      </c>
      <c r="J114" s="142">
        <v>0.0</v>
      </c>
      <c r="K114" s="142">
        <v>0.0</v>
      </c>
      <c r="L114" s="4"/>
      <c r="M114" s="4"/>
      <c r="N114" s="4"/>
      <c r="O114" s="4"/>
      <c r="P114" s="4"/>
      <c r="Q114" s="4"/>
    </row>
    <row r="115" ht="18.75" customHeight="1">
      <c r="A115" s="103"/>
      <c r="B115" s="103" t="s">
        <v>597</v>
      </c>
      <c r="C115" s="103">
        <v>2.0</v>
      </c>
      <c r="D115" s="103" t="s">
        <v>391</v>
      </c>
      <c r="E115" s="103">
        <f t="shared" ref="E115:E116" si="76">$G$9*C115</f>
        <v>60</v>
      </c>
      <c r="F115" s="105">
        <f>'Reference price sheet'!$B$154</f>
        <v>1.5</v>
      </c>
      <c r="G115" s="106">
        <f>'Reference price sheet'!$C$154</f>
        <v>150</v>
      </c>
      <c r="H115" s="107">
        <f t="shared" ref="H115:H119" si="77">F115/G115</f>
        <v>0.01</v>
      </c>
      <c r="I115" s="107">
        <v>0.0</v>
      </c>
      <c r="J115" s="107">
        <v>0.0</v>
      </c>
      <c r="K115" s="107">
        <v>0.0</v>
      </c>
      <c r="L115" s="4"/>
      <c r="M115" s="4"/>
      <c r="N115" s="4"/>
      <c r="O115" s="4"/>
      <c r="P115" s="4"/>
      <c r="Q115" s="4"/>
    </row>
    <row r="116" ht="18.75" customHeight="1">
      <c r="A116" s="103" t="s">
        <v>598</v>
      </c>
      <c r="B116" s="115" t="s">
        <v>599</v>
      </c>
      <c r="C116" s="103">
        <v>2.0</v>
      </c>
      <c r="D116" s="103" t="s">
        <v>391</v>
      </c>
      <c r="E116" s="103">
        <f t="shared" si="76"/>
        <v>60</v>
      </c>
      <c r="F116" s="105">
        <f>'Reference price sheet'!$B$256</f>
        <v>7</v>
      </c>
      <c r="G116" s="106">
        <f>'Reference price sheet'!$C$256</f>
        <v>100</v>
      </c>
      <c r="H116" s="107">
        <f t="shared" si="77"/>
        <v>0.07</v>
      </c>
      <c r="I116" s="107">
        <v>0.0</v>
      </c>
      <c r="J116" s="107">
        <v>0.0</v>
      </c>
      <c r="K116" s="107">
        <v>0.0</v>
      </c>
      <c r="L116" s="4"/>
      <c r="M116" s="4"/>
      <c r="N116" s="4"/>
      <c r="O116" s="4"/>
      <c r="P116" s="4"/>
      <c r="Q116" s="4"/>
    </row>
    <row r="117" ht="18.75" customHeight="1">
      <c r="A117" s="39"/>
      <c r="B117" s="39" t="s">
        <v>150</v>
      </c>
      <c r="C117" s="39">
        <v>1.0</v>
      </c>
      <c r="D117" s="39" t="s">
        <v>494</v>
      </c>
      <c r="E117" s="45">
        <f>C117*$G$11</f>
        <v>5</v>
      </c>
      <c r="F117" s="40">
        <f>'Reference price sheet'!$B$128</f>
        <v>1.5</v>
      </c>
      <c r="G117" s="41">
        <f>'Reference price sheet'!$C$128</f>
        <v>1</v>
      </c>
      <c r="H117" s="92">
        <f t="shared" si="77"/>
        <v>1.5</v>
      </c>
      <c r="I117" s="92">
        <f t="shared" ref="I117:I119" si="78">J117/$G$3</f>
        <v>0.25</v>
      </c>
      <c r="J117" s="92">
        <f t="shared" ref="J117:J119" si="79">H117*E117/$G$8</f>
        <v>7.5</v>
      </c>
      <c r="K117" s="93">
        <f t="shared" ref="K117:K119" si="80">(ROUNDUP(E117/G117, 0)*F117)</f>
        <v>7.5</v>
      </c>
      <c r="L117" s="4"/>
      <c r="M117" s="4"/>
      <c r="N117" s="4"/>
      <c r="O117" s="4"/>
      <c r="P117" s="4"/>
      <c r="Q117" s="4"/>
    </row>
    <row r="118" ht="18.75" customHeight="1">
      <c r="A118" s="39"/>
      <c r="B118" s="39" t="s">
        <v>63</v>
      </c>
      <c r="C118" s="39">
        <v>1.0</v>
      </c>
      <c r="D118" s="39" t="s">
        <v>391</v>
      </c>
      <c r="E118" s="39">
        <f t="shared" ref="E118:E119" si="81">$G$9*C118</f>
        <v>30</v>
      </c>
      <c r="F118" s="44">
        <f>'Reference price sheet'!$B$41</f>
        <v>2</v>
      </c>
      <c r="G118" s="45">
        <f>'Reference price sheet'!$C$41</f>
        <v>100</v>
      </c>
      <c r="H118" s="92">
        <f t="shared" si="77"/>
        <v>0.02</v>
      </c>
      <c r="I118" s="92">
        <f t="shared" si="78"/>
        <v>0.02</v>
      </c>
      <c r="J118" s="92">
        <f t="shared" si="79"/>
        <v>0.6</v>
      </c>
      <c r="K118" s="93">
        <f t="shared" si="80"/>
        <v>2</v>
      </c>
      <c r="L118" s="4"/>
      <c r="M118" s="4"/>
      <c r="N118" s="4"/>
      <c r="O118" s="4"/>
      <c r="P118" s="4"/>
      <c r="Q118" s="4"/>
    </row>
    <row r="119" ht="18.75" customHeight="1">
      <c r="A119" s="39"/>
      <c r="B119" s="39" t="s">
        <v>60</v>
      </c>
      <c r="C119" s="39">
        <v>1.0</v>
      </c>
      <c r="D119" s="39" t="s">
        <v>391</v>
      </c>
      <c r="E119" s="39">
        <f t="shared" si="81"/>
        <v>30</v>
      </c>
      <c r="F119" s="40">
        <f>'Reference price sheet'!$B$38</f>
        <v>4.5</v>
      </c>
      <c r="G119" s="41">
        <f>'Reference price sheet'!$C$38</f>
        <v>100</v>
      </c>
      <c r="H119" s="92">
        <f t="shared" si="77"/>
        <v>0.045</v>
      </c>
      <c r="I119" s="92">
        <f t="shared" si="78"/>
        <v>0.045</v>
      </c>
      <c r="J119" s="92">
        <f t="shared" si="79"/>
        <v>1.35</v>
      </c>
      <c r="K119" s="93">
        <f t="shared" si="80"/>
        <v>4.5</v>
      </c>
      <c r="L119" s="4"/>
      <c r="M119" s="4"/>
      <c r="N119" s="4"/>
      <c r="O119" s="4"/>
      <c r="P119" s="4"/>
      <c r="Q119" s="4"/>
    </row>
    <row r="120" ht="18.75" customHeight="1">
      <c r="A120" s="146" t="s">
        <v>600</v>
      </c>
      <c r="B120" s="141" t="s">
        <v>601</v>
      </c>
      <c r="C120" s="141"/>
      <c r="D120" s="141"/>
      <c r="E120" s="141"/>
      <c r="F120" s="182"/>
      <c r="G120" s="183"/>
      <c r="H120" s="142"/>
      <c r="I120" s="142">
        <v>0.0</v>
      </c>
      <c r="J120" s="142">
        <v>0.0</v>
      </c>
      <c r="K120" s="142">
        <v>0.0</v>
      </c>
      <c r="L120" s="4"/>
      <c r="M120" s="4"/>
      <c r="N120" s="4"/>
      <c r="O120" s="4"/>
      <c r="P120" s="4"/>
      <c r="Q120" s="4"/>
    </row>
    <row r="121" ht="18.75" customHeight="1">
      <c r="A121" s="39"/>
      <c r="B121" s="94" t="s">
        <v>134</v>
      </c>
      <c r="C121" s="39">
        <v>4.0</v>
      </c>
      <c r="D121" s="39" t="s">
        <v>391</v>
      </c>
      <c r="E121" s="39">
        <f t="shared" ref="E121:E122" si="82">$G$9*C121</f>
        <v>120</v>
      </c>
      <c r="F121" s="40">
        <f>'Reference price sheet'!$B$112</f>
        <v>6</v>
      </c>
      <c r="G121" s="41">
        <f>'Reference price sheet'!$C$112</f>
        <v>60</v>
      </c>
      <c r="H121" s="92">
        <f t="shared" ref="H121:H125" si="83">F121/G121</f>
        <v>0.1</v>
      </c>
      <c r="I121" s="92">
        <f t="shared" ref="I121:I123" si="84">J121/$G$3</f>
        <v>0.4</v>
      </c>
      <c r="J121" s="92">
        <f t="shared" ref="J121:J123" si="85">H121*E121/$G$8</f>
        <v>12</v>
      </c>
      <c r="K121" s="93">
        <f t="shared" ref="K121:K123" si="86">(ROUNDUP(E121/G121, 0)*F121)</f>
        <v>12</v>
      </c>
      <c r="L121" s="4"/>
      <c r="M121" s="4"/>
      <c r="N121" s="4"/>
      <c r="O121" s="4"/>
      <c r="P121" s="4"/>
      <c r="Q121" s="4"/>
    </row>
    <row r="122" ht="18.75" customHeight="1">
      <c r="A122" s="39"/>
      <c r="B122" s="39" t="s">
        <v>95</v>
      </c>
      <c r="C122" s="39">
        <v>1.0</v>
      </c>
      <c r="D122" s="39" t="s">
        <v>391</v>
      </c>
      <c r="E122" s="39">
        <f t="shared" si="82"/>
        <v>30</v>
      </c>
      <c r="F122" s="40">
        <f>'Reference price sheet'!$B$73</f>
        <v>5</v>
      </c>
      <c r="G122" s="41">
        <f>'Reference price sheet'!$C$73</f>
        <v>15</v>
      </c>
      <c r="H122" s="92">
        <f t="shared" si="83"/>
        <v>0.3333333333</v>
      </c>
      <c r="I122" s="92">
        <f t="shared" si="84"/>
        <v>0.3333333333</v>
      </c>
      <c r="J122" s="92">
        <f t="shared" si="85"/>
        <v>10</v>
      </c>
      <c r="K122" s="93">
        <f t="shared" si="86"/>
        <v>10</v>
      </c>
      <c r="L122" s="4"/>
      <c r="M122" s="4"/>
      <c r="N122" s="4"/>
      <c r="O122" s="4"/>
      <c r="P122" s="4"/>
      <c r="Q122" s="4"/>
    </row>
    <row r="123" ht="18.75" customHeight="1">
      <c r="A123" s="187" t="s">
        <v>602</v>
      </c>
      <c r="B123" s="39" t="s">
        <v>255</v>
      </c>
      <c r="C123" s="185">
        <v>1.0</v>
      </c>
      <c r="D123" s="186" t="s">
        <v>390</v>
      </c>
      <c r="E123" s="39">
        <f>$G$8*C123</f>
        <v>1</v>
      </c>
      <c r="F123" s="40">
        <f>'Reference price sheet'!$B$233</f>
        <v>1.8</v>
      </c>
      <c r="G123" s="41">
        <f>'Reference price sheet'!$C$233</f>
        <v>480</v>
      </c>
      <c r="H123" s="92">
        <f t="shared" si="83"/>
        <v>0.00375</v>
      </c>
      <c r="I123" s="92">
        <f t="shared" si="84"/>
        <v>0.000125</v>
      </c>
      <c r="J123" s="92">
        <f t="shared" si="85"/>
        <v>0.00375</v>
      </c>
      <c r="K123" s="93">
        <f t="shared" si="86"/>
        <v>1.8</v>
      </c>
      <c r="L123" s="4"/>
      <c r="M123" s="4"/>
      <c r="N123" s="4"/>
      <c r="O123" s="4"/>
      <c r="P123" s="4"/>
      <c r="Q123" s="4"/>
    </row>
    <row r="124" ht="18.75" customHeight="1">
      <c r="A124" s="188"/>
      <c r="B124" s="103" t="s">
        <v>130</v>
      </c>
      <c r="C124" s="189">
        <v>2.0</v>
      </c>
      <c r="D124" s="103" t="s">
        <v>391</v>
      </c>
      <c r="E124" s="103">
        <f>$G$9*C124</f>
        <v>60</v>
      </c>
      <c r="F124" s="105">
        <f>'Reference price sheet'!$B$108</f>
        <v>2</v>
      </c>
      <c r="G124" s="106">
        <f>'Reference price sheet'!$C$108</f>
        <v>250</v>
      </c>
      <c r="H124" s="107">
        <f t="shared" si="83"/>
        <v>0.008</v>
      </c>
      <c r="I124" s="107">
        <v>0.0</v>
      </c>
      <c r="J124" s="107">
        <v>0.0</v>
      </c>
      <c r="K124" s="107">
        <v>0.0</v>
      </c>
      <c r="L124" s="4"/>
      <c r="M124" s="4"/>
      <c r="N124" s="4"/>
      <c r="O124" s="4"/>
      <c r="P124" s="4"/>
      <c r="Q124" s="4"/>
    </row>
    <row r="125" ht="18.75" customHeight="1">
      <c r="A125" s="188"/>
      <c r="B125" s="103" t="s">
        <v>113</v>
      </c>
      <c r="C125" s="189">
        <v>1.0</v>
      </c>
      <c r="D125" s="103" t="s">
        <v>390</v>
      </c>
      <c r="E125" s="103">
        <f>$G$8*C125</f>
        <v>1</v>
      </c>
      <c r="F125" s="105">
        <f>'Reference price sheet'!$B$91</f>
        <v>3</v>
      </c>
      <c r="G125" s="106">
        <f>'Reference price sheet'!$C$91</f>
        <v>250</v>
      </c>
      <c r="H125" s="107">
        <f t="shared" si="83"/>
        <v>0.012</v>
      </c>
      <c r="I125" s="107">
        <v>0.0</v>
      </c>
      <c r="J125" s="107">
        <v>0.0</v>
      </c>
      <c r="K125" s="107">
        <v>0.0</v>
      </c>
      <c r="L125" s="4"/>
      <c r="M125" s="4"/>
      <c r="N125" s="4"/>
      <c r="O125" s="4"/>
      <c r="P125" s="4"/>
      <c r="Q125" s="4"/>
    </row>
    <row r="126" ht="22.5" customHeight="1">
      <c r="A126" s="97"/>
      <c r="B126" s="97"/>
      <c r="C126" s="97"/>
      <c r="D126" s="97"/>
      <c r="E126" s="97"/>
      <c r="F126" s="97"/>
      <c r="G126" s="97"/>
      <c r="H126" s="97" t="s">
        <v>484</v>
      </c>
      <c r="I126" s="98">
        <f t="shared" ref="I126:K126" si="87">SUM(I114:I125)</f>
        <v>1.048458333</v>
      </c>
      <c r="J126" s="98">
        <f t="shared" si="87"/>
        <v>31.45375</v>
      </c>
      <c r="K126" s="98">
        <f t="shared" si="87"/>
        <v>37.8</v>
      </c>
      <c r="L126" s="4"/>
      <c r="M126" s="4"/>
      <c r="N126" s="4"/>
      <c r="O126" s="4"/>
      <c r="P126" s="4"/>
      <c r="Q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L139" s="4"/>
      <c r="M139" s="4"/>
      <c r="N139" s="4"/>
      <c r="O139" s="4"/>
      <c r="P139" s="4"/>
      <c r="Q139" s="4"/>
    </row>
    <row r="140" ht="15.75" customHeight="1">
      <c r="L140" s="4"/>
      <c r="M140" s="4"/>
      <c r="N140" s="4"/>
      <c r="O140" s="4"/>
      <c r="P140" s="4"/>
      <c r="Q140" s="4"/>
    </row>
    <row r="141" ht="15.75" customHeight="1">
      <c r="L141" s="4"/>
      <c r="M141" s="4"/>
      <c r="N141" s="4"/>
      <c r="O141" s="4"/>
      <c r="P141" s="4"/>
      <c r="Q141" s="4"/>
    </row>
    <row r="142" ht="15.75" customHeight="1">
      <c r="L142" s="4"/>
      <c r="M142" s="4"/>
      <c r="N142" s="4"/>
      <c r="O142" s="4"/>
      <c r="P142" s="4"/>
      <c r="Q142" s="4"/>
    </row>
    <row r="143" ht="15.75" customHeight="1">
      <c r="L143" s="4"/>
      <c r="M143" s="4"/>
      <c r="N143" s="4"/>
      <c r="O143" s="4"/>
      <c r="P143" s="4"/>
      <c r="Q143" s="4"/>
    </row>
    <row r="144" ht="15.75" customHeight="1">
      <c r="L144" s="4"/>
      <c r="M144" s="4"/>
      <c r="N144" s="4"/>
      <c r="O144" s="4"/>
      <c r="P144" s="4"/>
      <c r="Q144" s="4"/>
    </row>
    <row r="145" ht="15.75" customHeight="1">
      <c r="L145" s="4"/>
      <c r="M145" s="4"/>
      <c r="N145" s="4"/>
      <c r="O145" s="4"/>
      <c r="P145" s="4"/>
      <c r="Q145" s="4"/>
    </row>
    <row r="146" ht="15.75" customHeight="1">
      <c r="L146" s="4"/>
      <c r="M146" s="4"/>
      <c r="N146" s="4"/>
      <c r="O146" s="4"/>
      <c r="P146" s="4"/>
      <c r="Q146" s="4"/>
    </row>
    <row r="147" ht="15.75" customHeight="1">
      <c r="L147" s="4"/>
      <c r="M147" s="4"/>
      <c r="N147" s="4"/>
      <c r="O147" s="4"/>
      <c r="P147" s="4"/>
      <c r="Q147" s="4"/>
    </row>
    <row r="148" ht="15.75" customHeight="1">
      <c r="L148" s="4"/>
      <c r="M148" s="4"/>
      <c r="N148" s="4"/>
      <c r="O148" s="4"/>
      <c r="P148" s="4"/>
      <c r="Q148" s="4"/>
    </row>
    <row r="149" ht="15.75" customHeight="1">
      <c r="L149" s="4"/>
      <c r="M149" s="4"/>
      <c r="N149" s="4"/>
      <c r="O149" s="4"/>
      <c r="P149" s="4"/>
      <c r="Q149" s="4"/>
    </row>
    <row r="150" ht="15.75" customHeight="1">
      <c r="L150" s="4"/>
      <c r="M150" s="4"/>
      <c r="N150" s="4"/>
      <c r="O150" s="4"/>
      <c r="P150" s="4"/>
      <c r="Q150" s="4"/>
    </row>
    <row r="151" ht="15.75" customHeight="1">
      <c r="L151" s="4"/>
      <c r="M151" s="4"/>
      <c r="N151" s="4"/>
      <c r="O151" s="4"/>
      <c r="P151" s="4"/>
      <c r="Q151" s="4"/>
    </row>
    <row r="152" ht="15.75" customHeight="1">
      <c r="L152" s="4"/>
      <c r="M152" s="4"/>
      <c r="N152" s="4"/>
      <c r="O152" s="4"/>
      <c r="P152" s="4"/>
      <c r="Q152" s="4"/>
    </row>
    <row r="153" ht="15.75" customHeight="1">
      <c r="L153" s="4"/>
      <c r="M153" s="4"/>
      <c r="N153" s="4"/>
      <c r="O153" s="4"/>
      <c r="P153" s="4"/>
      <c r="Q153" s="4"/>
    </row>
    <row r="154" ht="15.75" customHeight="1">
      <c r="L154" s="4"/>
      <c r="M154" s="4"/>
      <c r="N154" s="4"/>
      <c r="O154" s="4"/>
      <c r="P154" s="4"/>
      <c r="Q154" s="4"/>
    </row>
    <row r="155" ht="15.75" customHeight="1">
      <c r="L155" s="4"/>
      <c r="M155" s="4"/>
      <c r="N155" s="4"/>
      <c r="O155" s="4"/>
      <c r="P155" s="4"/>
      <c r="Q155" s="4"/>
    </row>
    <row r="156" ht="15.75" customHeight="1">
      <c r="L156" s="4"/>
      <c r="M156" s="4"/>
      <c r="N156" s="4"/>
      <c r="O156" s="4"/>
      <c r="P156" s="4"/>
      <c r="Q156" s="4"/>
    </row>
    <row r="157" ht="15.75" customHeight="1">
      <c r="L157" s="4"/>
      <c r="M157" s="4"/>
      <c r="N157" s="4"/>
      <c r="O157" s="4"/>
      <c r="P157" s="4"/>
      <c r="Q157" s="4"/>
    </row>
    <row r="158" ht="15.75" customHeight="1">
      <c r="L158" s="4"/>
      <c r="M158" s="4"/>
      <c r="N158" s="4"/>
      <c r="O158" s="4"/>
      <c r="P158" s="4"/>
      <c r="Q158" s="4"/>
    </row>
    <row r="159" ht="15.75" customHeight="1">
      <c r="L159" s="4"/>
      <c r="M159" s="4"/>
      <c r="N159" s="4"/>
      <c r="O159" s="4"/>
      <c r="P159" s="4"/>
      <c r="Q159" s="4"/>
    </row>
    <row r="160" ht="15.75" customHeight="1">
      <c r="L160" s="4"/>
      <c r="M160" s="4"/>
      <c r="N160" s="4"/>
      <c r="O160" s="4"/>
      <c r="P160" s="4"/>
      <c r="Q160" s="4"/>
    </row>
    <row r="161" ht="15.75" customHeight="1">
      <c r="L161" s="4"/>
      <c r="M161" s="4"/>
      <c r="N161" s="4"/>
      <c r="O161" s="4"/>
      <c r="P161" s="4"/>
      <c r="Q161" s="4"/>
    </row>
    <row r="162" ht="15.75" customHeight="1">
      <c r="L162" s="4"/>
      <c r="M162" s="4"/>
      <c r="N162" s="4"/>
      <c r="O162" s="4"/>
      <c r="P162" s="4"/>
      <c r="Q162" s="4"/>
    </row>
    <row r="163" ht="15.75" customHeight="1">
      <c r="L163" s="4"/>
      <c r="M163" s="4"/>
      <c r="N163" s="4"/>
      <c r="O163" s="4"/>
      <c r="P163" s="4"/>
      <c r="Q163" s="4"/>
    </row>
    <row r="164" ht="15.75" customHeight="1">
      <c r="L164" s="4"/>
      <c r="M164" s="4"/>
      <c r="N164" s="4"/>
      <c r="O164" s="4"/>
      <c r="P164" s="4"/>
      <c r="Q164" s="4"/>
    </row>
    <row r="165" ht="15.75" customHeight="1">
      <c r="L165" s="4"/>
      <c r="M165" s="4"/>
      <c r="N165" s="4"/>
      <c r="O165" s="4"/>
      <c r="P165" s="4"/>
      <c r="Q165" s="4"/>
    </row>
    <row r="166" ht="15.75" customHeight="1">
      <c r="L166" s="4"/>
      <c r="M166" s="4"/>
      <c r="N166" s="4"/>
      <c r="O166" s="4"/>
      <c r="P166" s="4"/>
      <c r="Q166" s="4"/>
    </row>
    <row r="167" ht="15.75" customHeight="1">
      <c r="L167" s="4"/>
      <c r="M167" s="4"/>
      <c r="N167" s="4"/>
      <c r="O167" s="4"/>
      <c r="P167" s="4"/>
      <c r="Q167" s="4"/>
    </row>
    <row r="168" ht="15.75" customHeight="1">
      <c r="L168" s="4"/>
      <c r="M168" s="4"/>
      <c r="N168" s="4"/>
      <c r="O168" s="4"/>
      <c r="P168" s="4"/>
      <c r="Q168" s="4"/>
    </row>
    <row r="169" ht="15.75" customHeight="1">
      <c r="L169" s="4"/>
      <c r="M169" s="4"/>
      <c r="N169" s="4"/>
      <c r="O169" s="4"/>
      <c r="P169" s="4"/>
      <c r="Q169" s="4"/>
    </row>
    <row r="170" ht="15.75" customHeight="1">
      <c r="L170" s="4"/>
      <c r="M170" s="4"/>
      <c r="N170" s="4"/>
      <c r="O170" s="4"/>
      <c r="P170" s="4"/>
      <c r="Q170" s="4"/>
    </row>
    <row r="171" ht="15.75" customHeight="1">
      <c r="L171" s="4"/>
      <c r="M171" s="4"/>
      <c r="N171" s="4"/>
      <c r="O171" s="4"/>
      <c r="P171" s="4"/>
      <c r="Q171" s="4"/>
    </row>
    <row r="172" ht="15.75" customHeight="1">
      <c r="L172" s="4"/>
      <c r="M172" s="4"/>
      <c r="N172" s="4"/>
      <c r="O172" s="4"/>
      <c r="P172" s="4"/>
      <c r="Q172" s="4"/>
    </row>
    <row r="173" ht="15.75" customHeight="1">
      <c r="L173" s="4"/>
      <c r="M173" s="4"/>
      <c r="N173" s="4"/>
      <c r="O173" s="4"/>
      <c r="P173" s="4"/>
      <c r="Q173" s="4"/>
    </row>
    <row r="174" ht="15.75" customHeight="1">
      <c r="L174" s="4"/>
      <c r="M174" s="4"/>
      <c r="N174" s="4"/>
      <c r="O174" s="4"/>
      <c r="P174" s="4"/>
      <c r="Q174" s="4"/>
    </row>
    <row r="175" ht="15.75" customHeight="1">
      <c r="L175" s="4"/>
      <c r="M175" s="4"/>
      <c r="N175" s="4"/>
      <c r="O175" s="4"/>
      <c r="P175" s="4"/>
      <c r="Q175" s="4"/>
    </row>
    <row r="176" ht="15.75" customHeight="1">
      <c r="L176" s="4"/>
      <c r="M176" s="4"/>
      <c r="N176" s="4"/>
      <c r="O176" s="4"/>
      <c r="P176" s="4"/>
      <c r="Q176" s="4"/>
    </row>
    <row r="177" ht="15.75" customHeight="1">
      <c r="L177" s="4"/>
      <c r="M177" s="4"/>
      <c r="N177" s="4"/>
      <c r="O177" s="4"/>
      <c r="P177" s="4"/>
      <c r="Q177" s="4"/>
    </row>
    <row r="178" ht="15.75" customHeight="1">
      <c r="L178" s="4"/>
      <c r="M178" s="4"/>
      <c r="N178" s="4"/>
      <c r="O178" s="4"/>
      <c r="P178" s="4"/>
      <c r="Q178" s="4"/>
    </row>
    <row r="179" ht="15.75" customHeight="1">
      <c r="L179" s="4"/>
      <c r="M179" s="4"/>
      <c r="N179" s="4"/>
      <c r="O179" s="4"/>
      <c r="P179" s="4"/>
      <c r="Q179" s="4"/>
    </row>
    <row r="180" ht="15.75" customHeight="1">
      <c r="L180" s="4"/>
      <c r="M180" s="4"/>
      <c r="N180" s="4"/>
      <c r="O180" s="4"/>
      <c r="P180" s="4"/>
      <c r="Q180" s="4"/>
    </row>
    <row r="181" ht="15.75" customHeight="1">
      <c r="L181" s="4"/>
      <c r="M181" s="4"/>
      <c r="N181" s="4"/>
      <c r="O181" s="4"/>
      <c r="P181" s="4"/>
      <c r="Q181" s="4"/>
    </row>
    <row r="182" ht="15.75" customHeight="1">
      <c r="L182" s="4"/>
      <c r="M182" s="4"/>
      <c r="N182" s="4"/>
      <c r="O182" s="4"/>
      <c r="P182" s="4"/>
      <c r="Q182" s="4"/>
    </row>
    <row r="183" ht="15.75" customHeight="1">
      <c r="L183" s="4"/>
      <c r="M183" s="4"/>
      <c r="N183" s="4"/>
      <c r="O183" s="4"/>
      <c r="P183" s="4"/>
      <c r="Q183" s="4"/>
    </row>
    <row r="184" ht="15.75" customHeight="1">
      <c r="L184" s="4"/>
      <c r="M184" s="4"/>
      <c r="N184" s="4"/>
      <c r="O184" s="4"/>
      <c r="P184" s="4"/>
      <c r="Q184" s="4"/>
    </row>
    <row r="185" ht="15.75" customHeight="1">
      <c r="L185" s="4"/>
      <c r="M185" s="4"/>
      <c r="N185" s="4"/>
      <c r="O185" s="4"/>
      <c r="P185" s="4"/>
      <c r="Q185" s="4"/>
    </row>
    <row r="186" ht="15.75" customHeight="1">
      <c r="L186" s="4"/>
      <c r="M186" s="4"/>
      <c r="N186" s="4"/>
      <c r="O186" s="4"/>
      <c r="P186" s="4"/>
      <c r="Q186" s="4"/>
    </row>
    <row r="187" ht="15.75" customHeight="1">
      <c r="L187" s="4"/>
      <c r="M187" s="4"/>
      <c r="N187" s="4"/>
      <c r="O187" s="4"/>
      <c r="P187" s="4"/>
      <c r="Q187" s="4"/>
    </row>
    <row r="188" ht="15.75" customHeight="1">
      <c r="L188" s="4"/>
      <c r="M188" s="4"/>
      <c r="N188" s="4"/>
      <c r="O188" s="4"/>
      <c r="P188" s="4"/>
      <c r="Q188" s="4"/>
    </row>
    <row r="189" ht="15.75" customHeight="1">
      <c r="L189" s="4"/>
      <c r="M189" s="4"/>
      <c r="N189" s="4"/>
      <c r="O189" s="4"/>
      <c r="P189" s="4"/>
      <c r="Q189" s="4"/>
    </row>
    <row r="190" ht="15.75" customHeight="1">
      <c r="L190" s="4"/>
      <c r="M190" s="4"/>
      <c r="N190" s="4"/>
      <c r="O190" s="4"/>
      <c r="P190" s="4"/>
      <c r="Q190" s="4"/>
    </row>
    <row r="191" ht="15.75" customHeight="1">
      <c r="L191" s="4"/>
      <c r="M191" s="4"/>
      <c r="N191" s="4"/>
      <c r="O191" s="4"/>
      <c r="P191" s="4"/>
      <c r="Q191" s="4"/>
    </row>
    <row r="192" ht="15.75" customHeight="1">
      <c r="L192" s="4"/>
      <c r="M192" s="4"/>
      <c r="N192" s="4"/>
      <c r="O192" s="4"/>
      <c r="P192" s="4"/>
      <c r="Q192" s="4"/>
    </row>
    <row r="193" ht="15.75" customHeight="1">
      <c r="L193" s="4"/>
      <c r="M193" s="4"/>
      <c r="N193" s="4"/>
      <c r="O193" s="4"/>
      <c r="P193" s="4"/>
      <c r="Q193" s="4"/>
    </row>
    <row r="194" ht="15.75" customHeight="1">
      <c r="L194" s="4"/>
      <c r="M194" s="4"/>
      <c r="N194" s="4"/>
      <c r="O194" s="4"/>
      <c r="P194" s="4"/>
      <c r="Q194" s="4"/>
    </row>
    <row r="195" ht="15.75" customHeight="1">
      <c r="L195" s="4"/>
      <c r="M195" s="4"/>
      <c r="N195" s="4"/>
      <c r="O195" s="4"/>
      <c r="P195" s="4"/>
      <c r="Q195" s="4"/>
    </row>
    <row r="196" ht="15.75" customHeight="1">
      <c r="L196" s="4"/>
      <c r="M196" s="4"/>
      <c r="N196" s="4"/>
      <c r="O196" s="4"/>
      <c r="P196" s="4"/>
      <c r="Q196" s="4"/>
    </row>
    <row r="197" ht="15.75" customHeight="1">
      <c r="L197" s="4"/>
      <c r="M197" s="4"/>
      <c r="N197" s="4"/>
      <c r="O197" s="4"/>
      <c r="P197" s="4"/>
      <c r="Q197" s="4"/>
    </row>
    <row r="198" ht="15.75" customHeight="1">
      <c r="L198" s="4"/>
      <c r="M198" s="4"/>
      <c r="N198" s="4"/>
      <c r="O198" s="4"/>
      <c r="P198" s="4"/>
      <c r="Q198" s="4"/>
    </row>
    <row r="199" ht="15.75" customHeight="1">
      <c r="L199" s="4"/>
      <c r="M199" s="4"/>
      <c r="N199" s="4"/>
      <c r="O199" s="4"/>
      <c r="P199" s="4"/>
      <c r="Q199" s="4"/>
    </row>
    <row r="200" ht="15.75" customHeight="1">
      <c r="L200" s="4"/>
      <c r="M200" s="4"/>
      <c r="N200" s="4"/>
      <c r="O200" s="4"/>
      <c r="P200" s="4"/>
      <c r="Q200" s="4"/>
    </row>
    <row r="201" ht="15.75" customHeight="1">
      <c r="L201" s="4"/>
      <c r="M201" s="4"/>
      <c r="N201" s="4"/>
      <c r="O201" s="4"/>
      <c r="P201" s="4"/>
      <c r="Q201" s="4"/>
    </row>
    <row r="202" ht="15.75" customHeight="1">
      <c r="L202" s="4"/>
      <c r="M202" s="4"/>
      <c r="N202" s="4"/>
      <c r="O202" s="4"/>
      <c r="P202" s="4"/>
      <c r="Q202" s="4"/>
    </row>
    <row r="203" ht="15.75" customHeight="1">
      <c r="L203" s="4"/>
      <c r="M203" s="4"/>
      <c r="N203" s="4"/>
      <c r="O203" s="4"/>
      <c r="P203" s="4"/>
      <c r="Q203" s="4"/>
    </row>
    <row r="204" ht="15.75" customHeight="1">
      <c r="L204" s="4"/>
      <c r="M204" s="4"/>
      <c r="N204" s="4"/>
      <c r="O204" s="4"/>
      <c r="P204" s="4"/>
      <c r="Q204" s="4"/>
    </row>
    <row r="205" ht="15.75" customHeight="1">
      <c r="L205" s="4"/>
      <c r="M205" s="4"/>
      <c r="N205" s="4"/>
      <c r="O205" s="4"/>
      <c r="P205" s="4"/>
      <c r="Q205" s="4"/>
    </row>
    <row r="206" ht="15.75" customHeight="1">
      <c r="L206" s="4"/>
      <c r="M206" s="4"/>
      <c r="N206" s="4"/>
      <c r="O206" s="4"/>
      <c r="P206" s="4"/>
      <c r="Q206" s="4"/>
    </row>
    <row r="207" ht="15.75" customHeight="1">
      <c r="L207" s="4"/>
      <c r="M207" s="4"/>
      <c r="N207" s="4"/>
      <c r="O207" s="4"/>
      <c r="P207" s="4"/>
      <c r="Q207" s="4"/>
    </row>
    <row r="208" ht="15.75" customHeight="1">
      <c r="L208" s="4"/>
      <c r="M208" s="4"/>
      <c r="N208" s="4"/>
      <c r="O208" s="4"/>
      <c r="P208" s="4"/>
      <c r="Q208" s="4"/>
    </row>
    <row r="209" ht="15.75" customHeight="1">
      <c r="L209" s="4"/>
      <c r="M209" s="4"/>
      <c r="N209" s="4"/>
      <c r="O209" s="4"/>
      <c r="P209" s="4"/>
      <c r="Q209" s="4"/>
    </row>
    <row r="210" ht="15.75" customHeight="1">
      <c r="L210" s="4"/>
      <c r="M210" s="4"/>
      <c r="N210" s="4"/>
      <c r="O210" s="4"/>
      <c r="P210" s="4"/>
      <c r="Q210" s="4"/>
    </row>
    <row r="211" ht="15.75" customHeight="1">
      <c r="L211" s="4"/>
      <c r="M211" s="4"/>
      <c r="N211" s="4"/>
      <c r="O211" s="4"/>
      <c r="P211" s="4"/>
      <c r="Q211" s="4"/>
    </row>
    <row r="212" ht="15.75" customHeight="1">
      <c r="L212" s="4"/>
      <c r="M212" s="4"/>
      <c r="N212" s="4"/>
      <c r="O212" s="4"/>
      <c r="P212" s="4"/>
      <c r="Q212" s="4"/>
    </row>
    <row r="213" ht="15.75" customHeight="1">
      <c r="L213" s="4"/>
      <c r="M213" s="4"/>
      <c r="N213" s="4"/>
      <c r="O213" s="4"/>
      <c r="P213" s="4"/>
      <c r="Q213" s="4"/>
    </row>
    <row r="214" ht="15.75" customHeight="1">
      <c r="L214" s="4"/>
      <c r="M214" s="4"/>
      <c r="N214" s="4"/>
      <c r="O214" s="4"/>
      <c r="P214" s="4"/>
      <c r="Q214" s="4"/>
    </row>
    <row r="215" ht="15.75" customHeight="1">
      <c r="L215" s="4"/>
      <c r="M215" s="4"/>
      <c r="N215" s="4"/>
      <c r="O215" s="4"/>
      <c r="P215" s="4"/>
      <c r="Q215" s="4"/>
    </row>
    <row r="216" ht="15.75" customHeight="1">
      <c r="L216" s="4"/>
      <c r="M216" s="4"/>
      <c r="N216" s="4"/>
      <c r="O216" s="4"/>
      <c r="P216" s="4"/>
      <c r="Q216" s="4"/>
    </row>
    <row r="217" ht="15.75" customHeight="1">
      <c r="L217" s="4"/>
      <c r="M217" s="4"/>
      <c r="N217" s="4"/>
      <c r="O217" s="4"/>
      <c r="P217" s="4"/>
      <c r="Q217" s="4"/>
    </row>
    <row r="218" ht="15.75" customHeight="1">
      <c r="L218" s="4"/>
      <c r="M218" s="4"/>
      <c r="N218" s="4"/>
      <c r="O218" s="4"/>
      <c r="P218" s="4"/>
      <c r="Q218" s="4"/>
    </row>
    <row r="219" ht="15.75" customHeight="1">
      <c r="L219" s="4"/>
      <c r="M219" s="4"/>
      <c r="N219" s="4"/>
      <c r="O219" s="4"/>
      <c r="P219" s="4"/>
      <c r="Q219" s="4"/>
    </row>
    <row r="220" ht="15.75" customHeight="1">
      <c r="L220" s="4"/>
      <c r="M220" s="4"/>
      <c r="N220" s="4"/>
      <c r="O220" s="4"/>
      <c r="P220" s="4"/>
      <c r="Q220" s="4"/>
    </row>
    <row r="221" ht="15.75" customHeight="1">
      <c r="L221" s="4"/>
      <c r="M221" s="4"/>
      <c r="N221" s="4"/>
      <c r="O221" s="4"/>
      <c r="P221" s="4"/>
      <c r="Q221" s="4"/>
    </row>
    <row r="222" ht="15.75" customHeight="1">
      <c r="L222" s="4"/>
      <c r="M222" s="4"/>
      <c r="N222" s="4"/>
      <c r="O222" s="4"/>
      <c r="P222" s="4"/>
      <c r="Q222" s="4"/>
    </row>
    <row r="223" ht="15.75" customHeight="1">
      <c r="L223" s="4"/>
      <c r="M223" s="4"/>
      <c r="N223" s="4"/>
      <c r="O223" s="4"/>
      <c r="P223" s="4"/>
      <c r="Q223" s="4"/>
    </row>
    <row r="224" ht="15.75" customHeight="1">
      <c r="L224" s="4"/>
      <c r="M224" s="4"/>
      <c r="N224" s="4"/>
      <c r="O224" s="4"/>
      <c r="P224" s="4"/>
      <c r="Q224" s="4"/>
    </row>
    <row r="225" ht="15.75" customHeight="1">
      <c r="L225" s="4"/>
      <c r="M225" s="4"/>
      <c r="N225" s="4"/>
      <c r="O225" s="4"/>
      <c r="P225" s="4"/>
      <c r="Q225" s="4"/>
    </row>
    <row r="226" ht="15.75" customHeight="1">
      <c r="L226" s="4"/>
      <c r="M226" s="4"/>
      <c r="N226" s="4"/>
      <c r="O226" s="4"/>
      <c r="P226" s="4"/>
      <c r="Q226" s="4"/>
    </row>
    <row r="227" ht="15.75" customHeight="1">
      <c r="L227" s="4"/>
      <c r="M227" s="4"/>
      <c r="N227" s="4"/>
      <c r="O227" s="4"/>
      <c r="P227" s="4"/>
      <c r="Q227" s="4"/>
    </row>
    <row r="228" ht="15.75" customHeight="1">
      <c r="L228" s="4"/>
      <c r="M228" s="4"/>
      <c r="N228" s="4"/>
      <c r="O228" s="4"/>
      <c r="P228" s="4"/>
      <c r="Q228" s="4"/>
    </row>
    <row r="229" ht="15.75" customHeight="1">
      <c r="L229" s="4"/>
      <c r="M229" s="4"/>
      <c r="N229" s="4"/>
      <c r="O229" s="4"/>
      <c r="P229" s="4"/>
      <c r="Q229" s="4"/>
    </row>
    <row r="230" ht="15.75" customHeight="1">
      <c r="L230" s="4"/>
      <c r="M230" s="4"/>
      <c r="N230" s="4"/>
      <c r="O230" s="4"/>
      <c r="P230" s="4"/>
      <c r="Q230" s="4"/>
    </row>
    <row r="231" ht="15.75" customHeight="1">
      <c r="L231" s="4"/>
      <c r="M231" s="4"/>
      <c r="N231" s="4"/>
      <c r="O231" s="4"/>
      <c r="P231" s="4"/>
      <c r="Q231" s="4"/>
    </row>
    <row r="232" ht="15.75" customHeight="1">
      <c r="L232" s="4"/>
      <c r="M232" s="4"/>
      <c r="N232" s="4"/>
      <c r="O232" s="4"/>
      <c r="P232" s="4"/>
      <c r="Q232" s="4"/>
    </row>
    <row r="233" ht="15.75" customHeight="1">
      <c r="L233" s="4"/>
      <c r="M233" s="4"/>
      <c r="N233" s="4"/>
      <c r="O233" s="4"/>
      <c r="P233" s="4"/>
      <c r="Q233" s="4"/>
    </row>
    <row r="234" ht="15.75" customHeight="1">
      <c r="L234" s="4"/>
      <c r="M234" s="4"/>
      <c r="N234" s="4"/>
      <c r="O234" s="4"/>
      <c r="P234" s="4"/>
      <c r="Q234" s="4"/>
    </row>
    <row r="235" ht="15.75" customHeight="1">
      <c r="L235" s="4"/>
      <c r="M235" s="4"/>
      <c r="N235" s="4"/>
      <c r="O235" s="4"/>
      <c r="P235" s="4"/>
      <c r="Q235" s="4"/>
    </row>
    <row r="236" ht="15.75" customHeight="1">
      <c r="L236" s="4"/>
      <c r="M236" s="4"/>
      <c r="N236" s="4"/>
      <c r="O236" s="4"/>
      <c r="P236" s="4"/>
      <c r="Q236" s="4"/>
    </row>
    <row r="237" ht="15.75" customHeight="1">
      <c r="L237" s="4"/>
      <c r="M237" s="4"/>
      <c r="N237" s="4"/>
      <c r="O237" s="4"/>
      <c r="P237" s="4"/>
      <c r="Q237" s="4"/>
    </row>
    <row r="238" ht="15.75" customHeight="1">
      <c r="L238" s="4"/>
      <c r="M238" s="4"/>
      <c r="N238" s="4"/>
      <c r="O238" s="4"/>
      <c r="P238" s="4"/>
      <c r="Q238" s="4"/>
    </row>
    <row r="239" ht="15.75" customHeight="1">
      <c r="L239" s="4"/>
      <c r="M239" s="4"/>
      <c r="N239" s="4"/>
      <c r="O239" s="4"/>
      <c r="P239" s="4"/>
      <c r="Q239" s="4"/>
    </row>
    <row r="240" ht="15.75" customHeight="1">
      <c r="L240" s="4"/>
      <c r="M240" s="4"/>
      <c r="N240" s="4"/>
      <c r="O240" s="4"/>
      <c r="P240" s="4"/>
      <c r="Q240" s="4"/>
    </row>
    <row r="241" ht="15.75" customHeight="1">
      <c r="L241" s="4"/>
      <c r="M241" s="4"/>
      <c r="N241" s="4"/>
      <c r="O241" s="4"/>
      <c r="P241" s="4"/>
      <c r="Q241" s="4"/>
    </row>
    <row r="242" ht="15.75" customHeight="1">
      <c r="L242" s="4"/>
      <c r="M242" s="4"/>
      <c r="N242" s="4"/>
      <c r="O242" s="4"/>
      <c r="P242" s="4"/>
      <c r="Q242" s="4"/>
    </row>
    <row r="243" ht="15.75" customHeight="1">
      <c r="L243" s="4"/>
      <c r="M243" s="4"/>
      <c r="N243" s="4"/>
      <c r="O243" s="4"/>
      <c r="P243" s="4"/>
      <c r="Q243" s="4"/>
    </row>
    <row r="244" ht="15.75" customHeight="1">
      <c r="L244" s="4"/>
      <c r="M244" s="4"/>
      <c r="N244" s="4"/>
      <c r="O244" s="4"/>
      <c r="P244" s="4"/>
      <c r="Q244" s="4"/>
    </row>
    <row r="245" ht="15.75" customHeight="1">
      <c r="L245" s="4"/>
      <c r="M245" s="4"/>
      <c r="N245" s="4"/>
      <c r="O245" s="4"/>
      <c r="P245" s="4"/>
      <c r="Q245" s="4"/>
    </row>
    <row r="246" ht="15.75" customHeight="1">
      <c r="L246" s="4"/>
      <c r="M246" s="4"/>
      <c r="N246" s="4"/>
      <c r="O246" s="4"/>
      <c r="P246" s="4"/>
      <c r="Q246" s="4"/>
    </row>
    <row r="247" ht="15.75" customHeight="1">
      <c r="L247" s="4"/>
      <c r="M247" s="4"/>
      <c r="N247" s="4"/>
      <c r="O247" s="4"/>
      <c r="P247" s="4"/>
      <c r="Q247" s="4"/>
    </row>
    <row r="248" ht="15.75" customHeight="1">
      <c r="L248" s="4"/>
      <c r="M248" s="4"/>
      <c r="N248" s="4"/>
      <c r="O248" s="4"/>
      <c r="P248" s="4"/>
      <c r="Q248" s="4"/>
    </row>
    <row r="249" ht="15.75" customHeight="1">
      <c r="L249" s="4"/>
      <c r="M249" s="4"/>
      <c r="N249" s="4"/>
      <c r="O249" s="4"/>
      <c r="P249" s="4"/>
      <c r="Q249" s="4"/>
    </row>
    <row r="250" ht="15.75" customHeight="1">
      <c r="L250" s="4"/>
      <c r="M250" s="4"/>
      <c r="N250" s="4"/>
      <c r="O250" s="4"/>
      <c r="P250" s="4"/>
      <c r="Q250" s="4"/>
    </row>
    <row r="251" ht="15.75" customHeight="1">
      <c r="L251" s="4"/>
      <c r="M251" s="4"/>
      <c r="N251" s="4"/>
      <c r="O251" s="4"/>
      <c r="P251" s="4"/>
      <c r="Q251" s="4"/>
    </row>
    <row r="252" ht="15.75" customHeight="1">
      <c r="L252" s="4"/>
      <c r="M252" s="4"/>
      <c r="N252" s="4"/>
      <c r="O252" s="4"/>
      <c r="P252" s="4"/>
      <c r="Q252" s="4"/>
    </row>
    <row r="253" ht="15.75" customHeight="1">
      <c r="L253" s="4"/>
      <c r="M253" s="4"/>
      <c r="N253" s="4"/>
      <c r="O253" s="4"/>
      <c r="P253" s="4"/>
      <c r="Q253" s="4"/>
    </row>
    <row r="254" ht="15.75" customHeight="1">
      <c r="L254" s="4"/>
      <c r="M254" s="4"/>
      <c r="N254" s="4"/>
      <c r="O254" s="4"/>
      <c r="P254" s="4"/>
      <c r="Q254" s="4"/>
    </row>
    <row r="255" ht="15.75" customHeight="1">
      <c r="L255" s="4"/>
      <c r="M255" s="4"/>
      <c r="N255" s="4"/>
      <c r="O255" s="4"/>
      <c r="P255" s="4"/>
      <c r="Q255" s="4"/>
    </row>
    <row r="256" ht="15.75" customHeight="1">
      <c r="L256" s="4"/>
      <c r="M256" s="4"/>
      <c r="N256" s="4"/>
      <c r="O256" s="4"/>
      <c r="P256" s="4"/>
      <c r="Q256" s="4"/>
    </row>
    <row r="257" ht="15.75" customHeight="1">
      <c r="L257" s="4"/>
      <c r="M257" s="4"/>
      <c r="N257" s="4"/>
      <c r="O257" s="4"/>
      <c r="P257" s="4"/>
      <c r="Q257" s="4"/>
    </row>
    <row r="258" ht="15.75" customHeight="1">
      <c r="L258" s="4"/>
      <c r="M258" s="4"/>
      <c r="N258" s="4"/>
      <c r="O258" s="4"/>
      <c r="P258" s="4"/>
      <c r="Q258" s="4"/>
    </row>
    <row r="259" ht="15.75" customHeight="1">
      <c r="L259" s="4"/>
      <c r="M259" s="4"/>
      <c r="N259" s="4"/>
      <c r="O259" s="4"/>
      <c r="P259" s="4"/>
      <c r="Q259" s="4"/>
    </row>
    <row r="260" ht="15.75" customHeight="1">
      <c r="L260" s="4"/>
      <c r="M260" s="4"/>
      <c r="N260" s="4"/>
      <c r="O260" s="4"/>
      <c r="P260" s="4"/>
      <c r="Q260" s="4"/>
    </row>
    <row r="261" ht="15.75" customHeight="1">
      <c r="L261" s="4"/>
      <c r="M261" s="4"/>
      <c r="N261" s="4"/>
      <c r="O261" s="4"/>
      <c r="P261" s="4"/>
      <c r="Q261" s="4"/>
    </row>
    <row r="262" ht="15.75" customHeight="1">
      <c r="L262" s="4"/>
      <c r="M262" s="4"/>
      <c r="N262" s="4"/>
      <c r="O262" s="4"/>
      <c r="P262" s="4"/>
      <c r="Q262" s="4"/>
    </row>
    <row r="263" ht="15.75" customHeight="1">
      <c r="L263" s="4"/>
      <c r="M263" s="4"/>
      <c r="N263" s="4"/>
      <c r="O263" s="4"/>
      <c r="P263" s="4"/>
      <c r="Q263" s="4"/>
    </row>
    <row r="264" ht="15.75" customHeight="1">
      <c r="L264" s="4"/>
      <c r="M264" s="4"/>
      <c r="N264" s="4"/>
      <c r="O264" s="4"/>
      <c r="P264" s="4"/>
      <c r="Q264" s="4"/>
    </row>
    <row r="265" ht="15.75" customHeight="1">
      <c r="L265" s="4"/>
      <c r="M265" s="4"/>
      <c r="N265" s="4"/>
      <c r="O265" s="4"/>
      <c r="P265" s="4"/>
      <c r="Q265" s="4"/>
    </row>
    <row r="266" ht="15.75" customHeight="1">
      <c r="L266" s="4"/>
      <c r="M266" s="4"/>
      <c r="N266" s="4"/>
      <c r="O266" s="4"/>
      <c r="P266" s="4"/>
      <c r="Q266" s="4"/>
    </row>
    <row r="267" ht="15.75" customHeight="1">
      <c r="L267" s="4"/>
      <c r="M267" s="4"/>
      <c r="N267" s="4"/>
      <c r="O267" s="4"/>
      <c r="P267" s="4"/>
      <c r="Q267" s="4"/>
    </row>
    <row r="268" ht="15.75" customHeight="1">
      <c r="L268" s="4"/>
      <c r="M268" s="4"/>
      <c r="N268" s="4"/>
      <c r="O268" s="4"/>
      <c r="P268" s="4"/>
      <c r="Q268" s="4"/>
    </row>
    <row r="269" ht="15.75" customHeight="1">
      <c r="L269" s="4"/>
      <c r="M269" s="4"/>
      <c r="N269" s="4"/>
      <c r="O269" s="4"/>
      <c r="P269" s="4"/>
      <c r="Q269" s="4"/>
    </row>
    <row r="270" ht="15.75" customHeight="1">
      <c r="L270" s="4"/>
      <c r="M270" s="4"/>
      <c r="N270" s="4"/>
      <c r="O270" s="4"/>
      <c r="P270" s="4"/>
      <c r="Q270" s="4"/>
    </row>
    <row r="271" ht="15.75" customHeight="1">
      <c r="L271" s="4"/>
      <c r="M271" s="4"/>
      <c r="N271" s="4"/>
      <c r="O271" s="4"/>
      <c r="P271" s="4"/>
      <c r="Q271" s="4"/>
    </row>
    <row r="272" ht="15.75" customHeight="1">
      <c r="L272" s="4"/>
      <c r="M272" s="4"/>
      <c r="N272" s="4"/>
      <c r="O272" s="4"/>
      <c r="P272" s="4"/>
      <c r="Q272" s="4"/>
    </row>
    <row r="273" ht="15.75" customHeight="1">
      <c r="L273" s="4"/>
      <c r="M273" s="4"/>
      <c r="N273" s="4"/>
      <c r="O273" s="4"/>
      <c r="P273" s="4"/>
      <c r="Q273" s="4"/>
    </row>
    <row r="274" ht="15.75" customHeight="1">
      <c r="L274" s="4"/>
      <c r="M274" s="4"/>
      <c r="N274" s="4"/>
      <c r="O274" s="4"/>
      <c r="P274" s="4"/>
      <c r="Q274" s="4"/>
    </row>
    <row r="275" ht="15.75" customHeight="1">
      <c r="L275" s="4"/>
      <c r="M275" s="4"/>
      <c r="N275" s="4"/>
      <c r="O275" s="4"/>
      <c r="P275" s="4"/>
      <c r="Q275" s="4"/>
    </row>
    <row r="276" ht="15.75" customHeight="1">
      <c r="L276" s="4"/>
      <c r="M276" s="4"/>
      <c r="N276" s="4"/>
      <c r="O276" s="4"/>
      <c r="P276" s="4"/>
      <c r="Q276" s="4"/>
    </row>
    <row r="277" ht="15.75" customHeight="1">
      <c r="L277" s="4"/>
      <c r="M277" s="4"/>
      <c r="N277" s="4"/>
      <c r="O277" s="4"/>
      <c r="P277" s="4"/>
      <c r="Q277" s="4"/>
    </row>
    <row r="278" ht="15.75" customHeight="1">
      <c r="L278" s="4"/>
      <c r="M278" s="4"/>
      <c r="N278" s="4"/>
      <c r="O278" s="4"/>
      <c r="P278" s="4"/>
      <c r="Q278" s="4"/>
    </row>
    <row r="279" ht="15.75" customHeight="1">
      <c r="L279" s="4"/>
      <c r="M279" s="4"/>
      <c r="N279" s="4"/>
      <c r="O279" s="4"/>
      <c r="P279" s="4"/>
      <c r="Q279" s="4"/>
    </row>
    <row r="280" ht="15.75" customHeight="1">
      <c r="L280" s="4"/>
      <c r="M280" s="4"/>
      <c r="N280" s="4"/>
      <c r="O280" s="4"/>
      <c r="P280" s="4"/>
      <c r="Q280" s="4"/>
    </row>
    <row r="281" ht="15.75" customHeight="1">
      <c r="L281" s="4"/>
      <c r="M281" s="4"/>
      <c r="N281" s="4"/>
      <c r="O281" s="4"/>
      <c r="P281" s="4"/>
      <c r="Q281" s="4"/>
    </row>
    <row r="282" ht="15.75" customHeight="1">
      <c r="L282" s="4"/>
      <c r="M282" s="4"/>
      <c r="N282" s="4"/>
      <c r="O282" s="4"/>
      <c r="P282" s="4"/>
      <c r="Q282" s="4"/>
    </row>
    <row r="283" ht="15.75" customHeight="1">
      <c r="L283" s="4"/>
      <c r="M283" s="4"/>
      <c r="N283" s="4"/>
      <c r="O283" s="4"/>
      <c r="P283" s="4"/>
      <c r="Q283" s="4"/>
    </row>
    <row r="284" ht="15.75" customHeight="1">
      <c r="L284" s="4"/>
      <c r="M284" s="4"/>
      <c r="N284" s="4"/>
      <c r="O284" s="4"/>
      <c r="P284" s="4"/>
      <c r="Q284" s="4"/>
    </row>
    <row r="285" ht="15.75" customHeight="1">
      <c r="L285" s="4"/>
      <c r="M285" s="4"/>
      <c r="N285" s="4"/>
      <c r="O285" s="4"/>
      <c r="P285" s="4"/>
      <c r="Q285" s="4"/>
    </row>
    <row r="286" ht="15.75" customHeight="1">
      <c r="L286" s="4"/>
      <c r="M286" s="4"/>
      <c r="N286" s="4"/>
      <c r="O286" s="4"/>
      <c r="P286" s="4"/>
      <c r="Q286" s="4"/>
    </row>
    <row r="287" ht="15.75" customHeight="1">
      <c r="L287" s="4"/>
      <c r="M287" s="4"/>
      <c r="N287" s="4"/>
      <c r="O287" s="4"/>
      <c r="P287" s="4"/>
      <c r="Q287" s="4"/>
    </row>
    <row r="288" ht="15.75" customHeight="1">
      <c r="L288" s="4"/>
      <c r="M288" s="4"/>
      <c r="N288" s="4"/>
      <c r="O288" s="4"/>
      <c r="P288" s="4"/>
      <c r="Q288" s="4"/>
    </row>
    <row r="289" ht="15.75" customHeight="1">
      <c r="L289" s="4"/>
      <c r="M289" s="4"/>
      <c r="N289" s="4"/>
      <c r="O289" s="4"/>
      <c r="P289" s="4"/>
      <c r="Q289" s="4"/>
    </row>
    <row r="290" ht="15.75" customHeight="1">
      <c r="L290" s="4"/>
      <c r="M290" s="4"/>
      <c r="N290" s="4"/>
      <c r="O290" s="4"/>
      <c r="P290" s="4"/>
      <c r="Q290" s="4"/>
    </row>
    <row r="291" ht="15.75" customHeight="1">
      <c r="L291" s="4"/>
      <c r="M291" s="4"/>
      <c r="N291" s="4"/>
      <c r="O291" s="4"/>
      <c r="P291" s="4"/>
      <c r="Q291" s="4"/>
    </row>
    <row r="292" ht="15.75" customHeight="1">
      <c r="L292" s="4"/>
      <c r="M292" s="4"/>
      <c r="N292" s="4"/>
      <c r="O292" s="4"/>
      <c r="P292" s="4"/>
      <c r="Q292" s="4"/>
    </row>
    <row r="293" ht="15.75" customHeight="1">
      <c r="L293" s="4"/>
      <c r="M293" s="4"/>
      <c r="N293" s="4"/>
      <c r="O293" s="4"/>
      <c r="P293" s="4"/>
      <c r="Q293" s="4"/>
    </row>
    <row r="294" ht="15.75" customHeight="1">
      <c r="L294" s="4"/>
      <c r="M294" s="4"/>
      <c r="N294" s="4"/>
      <c r="O294" s="4"/>
      <c r="P294" s="4"/>
      <c r="Q294" s="4"/>
    </row>
    <row r="295" ht="15.75" customHeight="1">
      <c r="L295" s="4"/>
      <c r="M295" s="4"/>
      <c r="N295" s="4"/>
      <c r="O295" s="4"/>
      <c r="P295" s="4"/>
      <c r="Q295" s="4"/>
    </row>
    <row r="296" ht="15.75" customHeight="1">
      <c r="L296" s="4"/>
      <c r="M296" s="4"/>
      <c r="N296" s="4"/>
      <c r="O296" s="4"/>
      <c r="P296" s="4"/>
      <c r="Q296" s="4"/>
    </row>
    <row r="297" ht="15.75" customHeight="1">
      <c r="L297" s="4"/>
      <c r="M297" s="4"/>
      <c r="N297" s="4"/>
      <c r="O297" s="4"/>
      <c r="P297" s="4"/>
      <c r="Q297" s="4"/>
    </row>
    <row r="298" ht="15.75" customHeight="1">
      <c r="L298" s="4"/>
      <c r="M298" s="4"/>
      <c r="N298" s="4"/>
      <c r="O298" s="4"/>
      <c r="P298" s="4"/>
      <c r="Q298" s="4"/>
    </row>
    <row r="299" ht="15.75" customHeight="1">
      <c r="L299" s="4"/>
      <c r="M299" s="4"/>
      <c r="N299" s="4"/>
      <c r="O299" s="4"/>
      <c r="P299" s="4"/>
      <c r="Q299" s="4"/>
    </row>
    <row r="300" ht="15.75" customHeight="1">
      <c r="L300" s="4"/>
      <c r="M300" s="4"/>
      <c r="N300" s="4"/>
      <c r="O300" s="4"/>
      <c r="P300" s="4"/>
      <c r="Q300" s="4"/>
    </row>
    <row r="301" ht="15.75" customHeight="1">
      <c r="L301" s="4"/>
      <c r="M301" s="4"/>
      <c r="N301" s="4"/>
      <c r="O301" s="4"/>
      <c r="P301" s="4"/>
      <c r="Q301" s="4"/>
    </row>
    <row r="302" ht="15.75" customHeight="1">
      <c r="L302" s="4"/>
      <c r="M302" s="4"/>
      <c r="N302" s="4"/>
      <c r="O302" s="4"/>
      <c r="P302" s="4"/>
      <c r="Q302" s="4"/>
    </row>
    <row r="303" ht="15.75" customHeight="1">
      <c r="L303" s="4"/>
      <c r="M303" s="4"/>
      <c r="N303" s="4"/>
      <c r="O303" s="4"/>
      <c r="P303" s="4"/>
      <c r="Q303" s="4"/>
    </row>
    <row r="304" ht="15.75" customHeight="1">
      <c r="L304" s="4"/>
      <c r="M304" s="4"/>
      <c r="N304" s="4"/>
      <c r="O304" s="4"/>
      <c r="P304" s="4"/>
      <c r="Q304" s="4"/>
    </row>
    <row r="305" ht="15.75" customHeight="1">
      <c r="L305" s="4"/>
      <c r="M305" s="4"/>
      <c r="N305" s="4"/>
      <c r="O305" s="4"/>
      <c r="P305" s="4"/>
      <c r="Q305" s="4"/>
    </row>
    <row r="306" ht="15.75" customHeight="1">
      <c r="L306" s="4"/>
      <c r="M306" s="4"/>
      <c r="N306" s="4"/>
      <c r="O306" s="4"/>
      <c r="P306" s="4"/>
      <c r="Q306" s="4"/>
    </row>
    <row r="307" ht="15.75" customHeight="1">
      <c r="L307" s="4"/>
      <c r="M307" s="4"/>
      <c r="N307" s="4"/>
      <c r="O307" s="4"/>
      <c r="P307" s="4"/>
      <c r="Q307" s="4"/>
    </row>
    <row r="308" ht="15.75" customHeight="1">
      <c r="L308" s="4"/>
      <c r="M308" s="4"/>
      <c r="N308" s="4"/>
      <c r="O308" s="4"/>
      <c r="P308" s="4"/>
      <c r="Q308" s="4"/>
    </row>
    <row r="309" ht="15.75" customHeight="1">
      <c r="L309" s="4"/>
      <c r="M309" s="4"/>
      <c r="N309" s="4"/>
      <c r="O309" s="4"/>
      <c r="P309" s="4"/>
      <c r="Q309" s="4"/>
    </row>
    <row r="310" ht="15.75" customHeight="1">
      <c r="L310" s="4"/>
      <c r="M310" s="4"/>
      <c r="N310" s="4"/>
      <c r="O310" s="4"/>
      <c r="P310" s="4"/>
      <c r="Q310" s="4"/>
    </row>
    <row r="311" ht="15.75" customHeight="1">
      <c r="L311" s="4"/>
      <c r="M311" s="4"/>
      <c r="N311" s="4"/>
      <c r="O311" s="4"/>
      <c r="P311" s="4"/>
      <c r="Q311" s="4"/>
    </row>
    <row r="312" ht="15.75" customHeight="1">
      <c r="L312" s="4"/>
      <c r="M312" s="4"/>
      <c r="N312" s="4"/>
      <c r="O312" s="4"/>
      <c r="P312" s="4"/>
      <c r="Q312" s="4"/>
    </row>
    <row r="313" ht="15.75" customHeight="1">
      <c r="L313" s="4"/>
      <c r="M313" s="4"/>
      <c r="N313" s="4"/>
      <c r="O313" s="4"/>
      <c r="P313" s="4"/>
      <c r="Q313" s="4"/>
    </row>
    <row r="314" ht="15.75" customHeight="1">
      <c r="L314" s="4"/>
      <c r="M314" s="4"/>
      <c r="N314" s="4"/>
      <c r="O314" s="4"/>
      <c r="P314" s="4"/>
      <c r="Q314" s="4"/>
    </row>
    <row r="315" ht="15.75" customHeight="1">
      <c r="L315" s="4"/>
      <c r="M315" s="4"/>
      <c r="N315" s="4"/>
      <c r="O315" s="4"/>
      <c r="P315" s="4"/>
      <c r="Q315" s="4"/>
    </row>
    <row r="316" ht="15.75" customHeight="1">
      <c r="L316" s="4"/>
      <c r="M316" s="4"/>
      <c r="N316" s="4"/>
      <c r="O316" s="4"/>
      <c r="P316" s="4"/>
      <c r="Q316" s="4"/>
    </row>
    <row r="317" ht="15.75" customHeight="1">
      <c r="L317" s="4"/>
      <c r="M317" s="4"/>
      <c r="N317" s="4"/>
      <c r="O317" s="4"/>
      <c r="P317" s="4"/>
      <c r="Q317" s="4"/>
    </row>
    <row r="318" ht="15.75" customHeight="1">
      <c r="L318" s="4"/>
      <c r="M318" s="4"/>
      <c r="N318" s="4"/>
      <c r="O318" s="4"/>
      <c r="P318" s="4"/>
      <c r="Q318" s="4"/>
    </row>
    <row r="319" ht="15.75" customHeight="1">
      <c r="L319" s="4"/>
      <c r="M319" s="4"/>
      <c r="N319" s="4"/>
      <c r="O319" s="4"/>
      <c r="P319" s="4"/>
      <c r="Q319" s="4"/>
    </row>
    <row r="320" ht="15.75" customHeight="1">
      <c r="L320" s="4"/>
      <c r="M320" s="4"/>
      <c r="N320" s="4"/>
      <c r="O320" s="4"/>
      <c r="P320" s="4"/>
      <c r="Q320" s="4"/>
    </row>
    <row r="321" ht="15.75" customHeight="1">
      <c r="L321" s="4"/>
      <c r="M321" s="4"/>
      <c r="N321" s="4"/>
      <c r="O321" s="4"/>
      <c r="P321" s="4"/>
      <c r="Q321" s="4"/>
    </row>
    <row r="322" ht="15.75" customHeight="1">
      <c r="L322" s="4"/>
      <c r="M322" s="4"/>
      <c r="N322" s="4"/>
      <c r="O322" s="4"/>
      <c r="P322" s="4"/>
      <c r="Q322" s="4"/>
    </row>
    <row r="323" ht="15.75" customHeight="1">
      <c r="L323" s="4"/>
      <c r="M323" s="4"/>
      <c r="N323" s="4"/>
      <c r="O323" s="4"/>
      <c r="P323" s="4"/>
      <c r="Q323" s="4"/>
    </row>
    <row r="324" ht="15.75" customHeight="1">
      <c r="L324" s="4"/>
      <c r="M324" s="4"/>
      <c r="N324" s="4"/>
      <c r="O324" s="4"/>
      <c r="P324" s="4"/>
      <c r="Q324" s="4"/>
    </row>
    <row r="325" ht="15.75" customHeight="1">
      <c r="L325" s="4"/>
      <c r="M325" s="4"/>
      <c r="N325" s="4"/>
      <c r="O325" s="4"/>
      <c r="P325" s="4"/>
      <c r="Q325" s="4"/>
    </row>
    <row r="326" ht="15.75" customHeight="1">
      <c r="L326" s="4"/>
      <c r="M326" s="4"/>
      <c r="N326" s="4"/>
      <c r="O326" s="4"/>
      <c r="P326" s="4"/>
      <c r="Q326" s="4"/>
    </row>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sheetData>
  <mergeCells count="24">
    <mergeCell ref="C5:F5"/>
    <mergeCell ref="C6:F6"/>
    <mergeCell ref="H4:K6"/>
    <mergeCell ref="H7:K9"/>
    <mergeCell ref="C10:F10"/>
    <mergeCell ref="H10:K11"/>
    <mergeCell ref="C11:F11"/>
    <mergeCell ref="A1:K1"/>
    <mergeCell ref="A2:K2"/>
    <mergeCell ref="A3:B11"/>
    <mergeCell ref="C3:F3"/>
    <mergeCell ref="H3:K3"/>
    <mergeCell ref="C4:F4"/>
    <mergeCell ref="C7:F7"/>
    <mergeCell ref="A12:K12"/>
    <mergeCell ref="A108:A110"/>
    <mergeCell ref="A112:K112"/>
    <mergeCell ref="C8:F8"/>
    <mergeCell ref="C9:F9"/>
    <mergeCell ref="A69:B69"/>
    <mergeCell ref="A84:K84"/>
    <mergeCell ref="A90:K90"/>
    <mergeCell ref="A96:A97"/>
    <mergeCell ref="A100:K100"/>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5.63"/>
    <col customWidth="1" min="3" max="3" width="14.13"/>
    <col customWidth="1" min="4" max="4" width="10.13"/>
    <col customWidth="1" min="5" max="6" width="14.13"/>
    <col customWidth="1" min="7" max="7" width="20.13"/>
    <col customWidth="1" min="8" max="10" width="14.13"/>
    <col customWidth="1" min="11" max="11" width="15.63"/>
    <col customWidth="1" min="12" max="16" width="14.38"/>
  </cols>
  <sheetData>
    <row r="1" ht="37.5" customHeight="1">
      <c r="A1" s="190" t="s">
        <v>603</v>
      </c>
      <c r="B1" s="191"/>
      <c r="C1" s="191"/>
      <c r="D1" s="191"/>
      <c r="E1" s="191"/>
      <c r="F1" s="191"/>
      <c r="G1" s="191"/>
      <c r="H1" s="191"/>
      <c r="I1" s="191"/>
      <c r="J1" s="191"/>
      <c r="K1" s="192"/>
      <c r="L1" s="19"/>
      <c r="M1" s="19"/>
      <c r="N1" s="19"/>
      <c r="O1" s="19"/>
      <c r="P1" s="19"/>
    </row>
    <row r="2" ht="24.0" customHeight="1">
      <c r="A2" s="193" t="s">
        <v>604</v>
      </c>
      <c r="B2" s="191"/>
      <c r="C2" s="191"/>
      <c r="D2" s="191"/>
      <c r="E2" s="191"/>
      <c r="F2" s="191"/>
      <c r="G2" s="191"/>
      <c r="H2" s="191"/>
      <c r="I2" s="191"/>
      <c r="J2" s="191"/>
      <c r="K2" s="192"/>
      <c r="L2" s="19"/>
      <c r="M2" s="19"/>
      <c r="N2" s="19"/>
      <c r="O2" s="19"/>
      <c r="P2" s="19"/>
    </row>
    <row r="3" ht="18.75" customHeight="1">
      <c r="A3" s="194" t="s">
        <v>605</v>
      </c>
      <c r="B3" s="195"/>
      <c r="C3" s="196" t="s">
        <v>369</v>
      </c>
      <c r="D3" s="191"/>
      <c r="E3" s="191"/>
      <c r="F3" s="192"/>
      <c r="G3" s="197">
        <v>30.0</v>
      </c>
      <c r="H3" s="198" t="s">
        <v>370</v>
      </c>
      <c r="I3" s="191"/>
      <c r="J3" s="191"/>
      <c r="K3" s="192"/>
      <c r="L3" s="19"/>
      <c r="M3" s="19"/>
      <c r="N3" s="19"/>
      <c r="O3" s="19"/>
      <c r="P3" s="19"/>
    </row>
    <row r="4" ht="18.75" customHeight="1">
      <c r="A4" s="199"/>
      <c r="B4" s="200"/>
      <c r="C4" s="201" t="s">
        <v>606</v>
      </c>
      <c r="D4" s="191"/>
      <c r="E4" s="191"/>
      <c r="F4" s="192"/>
      <c r="G4" s="202">
        <f>$G$3/2</f>
        <v>15</v>
      </c>
      <c r="H4" s="203" t="s">
        <v>607</v>
      </c>
      <c r="I4" s="204"/>
      <c r="J4" s="204"/>
      <c r="K4" s="195"/>
      <c r="L4" s="19"/>
      <c r="M4" s="19"/>
      <c r="N4" s="19"/>
      <c r="O4" s="19"/>
      <c r="P4" s="19"/>
    </row>
    <row r="5" ht="18.75" customHeight="1">
      <c r="A5" s="199"/>
      <c r="B5" s="200"/>
      <c r="C5" s="196" t="s">
        <v>373</v>
      </c>
      <c r="D5" s="191"/>
      <c r="E5" s="191"/>
      <c r="F5" s="192"/>
      <c r="G5" s="197">
        <v>1.0</v>
      </c>
      <c r="H5" s="199"/>
      <c r="K5" s="200"/>
      <c r="L5" s="19"/>
      <c r="M5" s="19"/>
      <c r="N5" s="19"/>
      <c r="O5" s="19"/>
      <c r="P5" s="19"/>
    </row>
    <row r="6" ht="18.75" customHeight="1">
      <c r="A6" s="199"/>
      <c r="B6" s="200"/>
      <c r="C6" s="196" t="s">
        <v>374</v>
      </c>
      <c r="D6" s="191"/>
      <c r="E6" s="191"/>
      <c r="F6" s="192"/>
      <c r="G6" s="197">
        <v>5.0</v>
      </c>
      <c r="H6" s="205"/>
      <c r="I6" s="206"/>
      <c r="J6" s="206"/>
      <c r="K6" s="207"/>
      <c r="L6" s="19"/>
      <c r="M6" s="19"/>
      <c r="N6" s="19"/>
      <c r="O6" s="19"/>
      <c r="P6" s="19"/>
    </row>
    <row r="7" ht="18.75" customHeight="1">
      <c r="A7" s="199"/>
      <c r="B7" s="200"/>
      <c r="C7" s="201" t="s">
        <v>608</v>
      </c>
      <c r="D7" s="191"/>
      <c r="E7" s="191"/>
      <c r="F7" s="192"/>
      <c r="G7" s="202">
        <f>$G$3/$G$6</f>
        <v>6</v>
      </c>
      <c r="H7" s="208" t="s">
        <v>470</v>
      </c>
      <c r="I7" s="204"/>
      <c r="J7" s="204"/>
      <c r="K7" s="195"/>
      <c r="L7" s="19"/>
      <c r="M7" s="19"/>
      <c r="N7" s="19"/>
      <c r="O7" s="19"/>
      <c r="P7" s="19"/>
    </row>
    <row r="8" ht="18.75" customHeight="1">
      <c r="A8" s="199"/>
      <c r="B8" s="200"/>
      <c r="C8" s="196" t="s">
        <v>376</v>
      </c>
      <c r="D8" s="191"/>
      <c r="E8" s="191"/>
      <c r="F8" s="192"/>
      <c r="G8" s="197">
        <v>1.0</v>
      </c>
      <c r="H8" s="199"/>
      <c r="K8" s="200"/>
      <c r="L8" s="19"/>
      <c r="M8" s="19"/>
      <c r="N8" s="19"/>
      <c r="O8" s="19"/>
      <c r="P8" s="19"/>
    </row>
    <row r="9" ht="18.75" customHeight="1">
      <c r="A9" s="199"/>
      <c r="B9" s="200"/>
      <c r="C9" s="201" t="s">
        <v>609</v>
      </c>
      <c r="D9" s="191"/>
      <c r="E9" s="191"/>
      <c r="F9" s="192"/>
      <c r="G9" s="202">
        <f>$G$3*$G$8</f>
        <v>30</v>
      </c>
      <c r="H9" s="205"/>
      <c r="I9" s="206"/>
      <c r="J9" s="206"/>
      <c r="K9" s="207"/>
      <c r="L9" s="19"/>
      <c r="M9" s="19"/>
      <c r="N9" s="19"/>
      <c r="O9" s="19"/>
      <c r="P9" s="19"/>
    </row>
    <row r="10" ht="18.75" customHeight="1">
      <c r="A10" s="199"/>
      <c r="B10" s="200"/>
      <c r="C10" s="201" t="s">
        <v>610</v>
      </c>
      <c r="D10" s="191"/>
      <c r="E10" s="191"/>
      <c r="F10" s="192"/>
      <c r="G10" s="202">
        <f>$G$9/2</f>
        <v>15</v>
      </c>
      <c r="H10" s="209" t="s">
        <v>473</v>
      </c>
      <c r="I10" s="204"/>
      <c r="J10" s="204"/>
      <c r="K10" s="195"/>
      <c r="L10" s="19"/>
      <c r="M10" s="19"/>
      <c r="N10" s="19"/>
      <c r="O10" s="19"/>
      <c r="P10" s="19"/>
    </row>
    <row r="11" ht="18.75" customHeight="1">
      <c r="A11" s="205"/>
      <c r="B11" s="207"/>
      <c r="C11" s="201" t="s">
        <v>611</v>
      </c>
      <c r="D11" s="191"/>
      <c r="E11" s="191"/>
      <c r="F11" s="192"/>
      <c r="G11" s="202">
        <f>$G$6*$G$8</f>
        <v>5</v>
      </c>
      <c r="H11" s="205"/>
      <c r="I11" s="206"/>
      <c r="J11" s="206"/>
      <c r="K11" s="207"/>
      <c r="L11" s="19"/>
      <c r="M11" s="19"/>
      <c r="N11" s="19"/>
      <c r="O11" s="19"/>
      <c r="P11" s="19"/>
    </row>
    <row r="12" ht="22.5" customHeight="1">
      <c r="A12" s="210" t="s">
        <v>612</v>
      </c>
      <c r="B12" s="191"/>
      <c r="C12" s="191"/>
      <c r="D12" s="191"/>
      <c r="E12" s="191"/>
      <c r="F12" s="191"/>
      <c r="G12" s="191"/>
      <c r="H12" s="191"/>
      <c r="I12" s="191"/>
      <c r="J12" s="191"/>
      <c r="K12" s="192"/>
      <c r="L12" s="19"/>
      <c r="M12" s="19"/>
      <c r="N12" s="19"/>
      <c r="O12" s="19"/>
      <c r="P12" s="19"/>
    </row>
    <row r="13" ht="22.5" customHeight="1">
      <c r="A13" s="211" t="s">
        <v>381</v>
      </c>
      <c r="B13" s="211" t="s">
        <v>24</v>
      </c>
      <c r="C13" s="211" t="s">
        <v>382</v>
      </c>
      <c r="D13" s="211" t="s">
        <v>383</v>
      </c>
      <c r="E13" s="211" t="s">
        <v>384</v>
      </c>
      <c r="F13" s="211" t="s">
        <v>25</v>
      </c>
      <c r="G13" s="211" t="s">
        <v>26</v>
      </c>
      <c r="H13" s="211" t="s">
        <v>385</v>
      </c>
      <c r="I13" s="211" t="s">
        <v>386</v>
      </c>
      <c r="J13" s="211" t="s">
        <v>387</v>
      </c>
      <c r="K13" s="211" t="s">
        <v>388</v>
      </c>
      <c r="L13" s="19"/>
      <c r="M13" s="19"/>
      <c r="N13" s="19"/>
      <c r="O13" s="19"/>
      <c r="P13" s="19"/>
    </row>
    <row r="14" ht="18.75" customHeight="1">
      <c r="A14" s="212"/>
      <c r="B14" s="213"/>
      <c r="C14" s="214"/>
      <c r="D14" s="215"/>
      <c r="E14" s="215"/>
      <c r="F14" s="216"/>
      <c r="G14" s="215"/>
      <c r="H14" s="216"/>
      <c r="I14" s="216"/>
      <c r="J14" s="216"/>
      <c r="K14" s="216"/>
      <c r="L14" s="19"/>
      <c r="M14" s="19"/>
      <c r="N14" s="19"/>
      <c r="O14" s="19"/>
      <c r="P14" s="19"/>
    </row>
    <row r="15" ht="18.75" customHeight="1">
      <c r="A15" s="217" t="s">
        <v>588</v>
      </c>
      <c r="B15" s="218" t="s">
        <v>596</v>
      </c>
      <c r="C15" s="218"/>
      <c r="D15" s="218"/>
      <c r="E15" s="218"/>
      <c r="F15" s="219"/>
      <c r="G15" s="218"/>
      <c r="H15" s="219"/>
      <c r="I15" s="219">
        <v>0.0</v>
      </c>
      <c r="J15" s="219">
        <v>0.0</v>
      </c>
      <c r="K15" s="219">
        <v>0.0</v>
      </c>
      <c r="L15" s="19"/>
      <c r="M15" s="19"/>
      <c r="N15" s="19"/>
      <c r="O15" s="19"/>
      <c r="P15" s="19"/>
    </row>
    <row r="16" ht="18.75" customHeight="1">
      <c r="A16" s="94"/>
      <c r="B16" s="39" t="s">
        <v>171</v>
      </c>
      <c r="C16" s="39">
        <v>1.0</v>
      </c>
      <c r="D16" s="39" t="s">
        <v>391</v>
      </c>
      <c r="E16" s="39">
        <f>$G$9*C16</f>
        <v>30</v>
      </c>
      <c r="F16" s="40">
        <f>'Reference price sheet'!$B$149</f>
        <v>1</v>
      </c>
      <c r="G16" s="41">
        <f>'Reference price sheet'!$C$149</f>
        <v>250</v>
      </c>
      <c r="H16" s="92">
        <f>F16/G16</f>
        <v>0.004</v>
      </c>
      <c r="I16" s="92">
        <f>J16/$G$3</f>
        <v>0.004</v>
      </c>
      <c r="J16" s="92">
        <f>H16*E16/$G$8</f>
        <v>0.12</v>
      </c>
      <c r="K16" s="93">
        <f>(ROUNDUP(E16/G16, 0)*F16)</f>
        <v>1</v>
      </c>
      <c r="L16" s="19"/>
      <c r="M16" s="19"/>
      <c r="N16" s="19"/>
      <c r="O16" s="19"/>
      <c r="P16" s="19"/>
    </row>
    <row r="17" ht="18.75" customHeight="1">
      <c r="A17" s="150"/>
      <c r="B17" s="151" t="s">
        <v>613</v>
      </c>
      <c r="C17" s="153"/>
      <c r="D17" s="153"/>
      <c r="E17" s="153"/>
      <c r="F17" s="154"/>
      <c r="G17" s="153"/>
      <c r="H17" s="154"/>
      <c r="I17" s="154"/>
      <c r="J17" s="154"/>
      <c r="K17" s="154"/>
      <c r="L17" s="19"/>
      <c r="M17" s="19"/>
      <c r="N17" s="19"/>
      <c r="O17" s="19"/>
      <c r="P17" s="19"/>
    </row>
    <row r="18" ht="18.75" customHeight="1">
      <c r="A18" s="94"/>
      <c r="B18" s="39" t="s">
        <v>145</v>
      </c>
      <c r="C18" s="39">
        <v>4.0</v>
      </c>
      <c r="D18" s="39" t="s">
        <v>391</v>
      </c>
      <c r="E18" s="39">
        <f t="shared" ref="E18:E25" si="1">$G$9*C18</f>
        <v>120</v>
      </c>
      <c r="F18" s="40">
        <f>'Reference price sheet'!$B$123</f>
        <v>1.6</v>
      </c>
      <c r="G18" s="41">
        <f>'Reference price sheet'!$C$123</f>
        <v>100</v>
      </c>
      <c r="H18" s="92">
        <f t="shared" ref="H18:H20" si="2">F18/G18</f>
        <v>0.016</v>
      </c>
      <c r="I18" s="92">
        <f t="shared" ref="I18:I19" si="3">J18/$G$3</f>
        <v>0.064</v>
      </c>
      <c r="J18" s="92">
        <f t="shared" ref="J18:J19" si="4">H18*E18/$G$8</f>
        <v>1.92</v>
      </c>
      <c r="K18" s="93">
        <f t="shared" ref="K18:K19" si="5">(ROUNDUP(E18/G18, 0)*F18)</f>
        <v>3.2</v>
      </c>
      <c r="L18" s="19"/>
      <c r="M18" s="19"/>
      <c r="N18" s="19"/>
      <c r="O18" s="19"/>
      <c r="P18" s="19"/>
    </row>
    <row r="19" ht="18.75" customHeight="1">
      <c r="A19" s="39" t="s">
        <v>598</v>
      </c>
      <c r="B19" s="39" t="s">
        <v>278</v>
      </c>
      <c r="C19" s="39">
        <v>1.0</v>
      </c>
      <c r="D19" s="39" t="s">
        <v>391</v>
      </c>
      <c r="E19" s="39">
        <f t="shared" si="1"/>
        <v>30</v>
      </c>
      <c r="F19" s="44">
        <f>'Reference price sheet'!$B$256</f>
        <v>7</v>
      </c>
      <c r="G19" s="45">
        <f>'Reference price sheet'!$C$256</f>
        <v>100</v>
      </c>
      <c r="H19" s="92">
        <f t="shared" si="2"/>
        <v>0.07</v>
      </c>
      <c r="I19" s="92">
        <f t="shared" si="3"/>
        <v>0.07</v>
      </c>
      <c r="J19" s="92">
        <f t="shared" si="4"/>
        <v>2.1</v>
      </c>
      <c r="K19" s="93">
        <f t="shared" si="5"/>
        <v>7</v>
      </c>
      <c r="L19" s="19"/>
      <c r="M19" s="19"/>
      <c r="N19" s="19"/>
      <c r="O19" s="19"/>
      <c r="P19" s="19"/>
    </row>
    <row r="20" ht="18.75" customHeight="1">
      <c r="A20" s="103"/>
      <c r="B20" s="103" t="s">
        <v>614</v>
      </c>
      <c r="C20" s="103">
        <v>2.0</v>
      </c>
      <c r="D20" s="103" t="s">
        <v>391</v>
      </c>
      <c r="E20" s="103">
        <f t="shared" si="1"/>
        <v>60</v>
      </c>
      <c r="F20" s="105">
        <f>'Reference price sheet'!$B$154</f>
        <v>1.5</v>
      </c>
      <c r="G20" s="106">
        <f>'Reference price sheet'!$C$154</f>
        <v>150</v>
      </c>
      <c r="H20" s="107">
        <f t="shared" si="2"/>
        <v>0.01</v>
      </c>
      <c r="I20" s="107">
        <v>0.0</v>
      </c>
      <c r="J20" s="107">
        <v>0.0</v>
      </c>
      <c r="K20" s="107">
        <v>0.0</v>
      </c>
      <c r="L20" s="19"/>
      <c r="M20" s="19"/>
      <c r="N20" s="19"/>
      <c r="O20" s="19"/>
      <c r="P20" s="19"/>
    </row>
    <row r="21" ht="18.75" customHeight="1">
      <c r="A21" s="220"/>
      <c r="B21" s="141" t="s">
        <v>615</v>
      </c>
      <c r="C21" s="147">
        <v>4.0</v>
      </c>
      <c r="D21" s="141" t="s">
        <v>391</v>
      </c>
      <c r="E21" s="141">
        <f t="shared" si="1"/>
        <v>120</v>
      </c>
      <c r="F21" s="142"/>
      <c r="G21" s="141"/>
      <c r="H21" s="142"/>
      <c r="I21" s="142">
        <v>0.0</v>
      </c>
      <c r="J21" s="142">
        <v>0.0</v>
      </c>
      <c r="K21" s="142">
        <v>0.0</v>
      </c>
      <c r="L21" s="19"/>
      <c r="M21" s="19"/>
      <c r="N21" s="19"/>
      <c r="O21" s="19"/>
      <c r="P21" s="19"/>
    </row>
    <row r="22" ht="18.75" customHeight="1">
      <c r="A22" s="220"/>
      <c r="B22" s="146" t="s">
        <v>616</v>
      </c>
      <c r="C22" s="147">
        <v>1.0</v>
      </c>
      <c r="D22" s="141" t="s">
        <v>391</v>
      </c>
      <c r="E22" s="141">
        <f t="shared" si="1"/>
        <v>30</v>
      </c>
      <c r="F22" s="142"/>
      <c r="G22" s="141"/>
      <c r="H22" s="142"/>
      <c r="I22" s="142">
        <v>0.0</v>
      </c>
      <c r="J22" s="142">
        <v>0.0</v>
      </c>
      <c r="K22" s="142">
        <v>0.0</v>
      </c>
      <c r="L22" s="19"/>
      <c r="M22" s="19"/>
      <c r="N22" s="19"/>
      <c r="O22" s="19"/>
      <c r="P22" s="19"/>
    </row>
    <row r="23" ht="18.75" customHeight="1">
      <c r="A23" s="94"/>
      <c r="B23" s="39" t="s">
        <v>174</v>
      </c>
      <c r="C23" s="137">
        <v>6.0</v>
      </c>
      <c r="D23" s="39" t="s">
        <v>391</v>
      </c>
      <c r="E23" s="39">
        <f t="shared" si="1"/>
        <v>180</v>
      </c>
      <c r="F23" s="40">
        <f>'Reference price sheet'!$B$152</f>
        <v>1</v>
      </c>
      <c r="G23" s="41">
        <f>'Reference price sheet'!$C$152</f>
        <v>100</v>
      </c>
      <c r="H23" s="92">
        <f t="shared" ref="H23:H26" si="6">F23/G23</f>
        <v>0.01</v>
      </c>
      <c r="I23" s="92">
        <f t="shared" ref="I23:I26" si="7">J23/$G$3</f>
        <v>0.06</v>
      </c>
      <c r="J23" s="92">
        <f t="shared" ref="J23:J26" si="8">H23*E23/$G$8</f>
        <v>1.8</v>
      </c>
      <c r="K23" s="93">
        <f t="shared" ref="K23:K26" si="9">(ROUNDUP(E23/G23, 0)*F23)</f>
        <v>2</v>
      </c>
      <c r="L23" s="19"/>
      <c r="M23" s="19"/>
      <c r="N23" s="19"/>
      <c r="O23" s="19"/>
      <c r="P23" s="19"/>
    </row>
    <row r="24" ht="18.75" customHeight="1">
      <c r="A24" s="39"/>
      <c r="B24" s="39" t="s">
        <v>60</v>
      </c>
      <c r="C24" s="137">
        <v>2.0</v>
      </c>
      <c r="D24" s="39" t="s">
        <v>391</v>
      </c>
      <c r="E24" s="39">
        <f t="shared" si="1"/>
        <v>60</v>
      </c>
      <c r="F24" s="40">
        <f>'Reference price sheet'!$B$38</f>
        <v>4.5</v>
      </c>
      <c r="G24" s="41">
        <f>'Reference price sheet'!$C$38</f>
        <v>100</v>
      </c>
      <c r="H24" s="92">
        <f t="shared" si="6"/>
        <v>0.045</v>
      </c>
      <c r="I24" s="92">
        <f t="shared" si="7"/>
        <v>0.09</v>
      </c>
      <c r="J24" s="92">
        <f t="shared" si="8"/>
        <v>2.7</v>
      </c>
      <c r="K24" s="93">
        <f t="shared" si="9"/>
        <v>4.5</v>
      </c>
      <c r="L24" s="19"/>
      <c r="M24" s="19"/>
      <c r="N24" s="19"/>
      <c r="O24" s="19"/>
      <c r="P24" s="19"/>
    </row>
    <row r="25" ht="18.75" customHeight="1">
      <c r="A25" s="39"/>
      <c r="B25" s="39" t="s">
        <v>258</v>
      </c>
      <c r="C25" s="137">
        <v>12.0</v>
      </c>
      <c r="D25" s="39" t="s">
        <v>391</v>
      </c>
      <c r="E25" s="39">
        <f t="shared" si="1"/>
        <v>360</v>
      </c>
      <c r="F25" s="40">
        <f>'Reference price sheet'!$B$236</f>
        <v>1</v>
      </c>
      <c r="G25" s="41">
        <f>'Reference price sheet'!$C$236</f>
        <v>400</v>
      </c>
      <c r="H25" s="92">
        <f t="shared" si="6"/>
        <v>0.0025</v>
      </c>
      <c r="I25" s="92">
        <f t="shared" si="7"/>
        <v>0.03</v>
      </c>
      <c r="J25" s="92">
        <f t="shared" si="8"/>
        <v>0.9</v>
      </c>
      <c r="K25" s="93">
        <f t="shared" si="9"/>
        <v>1</v>
      </c>
      <c r="L25" s="19"/>
      <c r="M25" s="19"/>
      <c r="N25" s="19"/>
      <c r="O25" s="19"/>
      <c r="P25" s="19"/>
    </row>
    <row r="26" ht="18.75" customHeight="1">
      <c r="A26" s="39"/>
      <c r="B26" s="39" t="s">
        <v>240</v>
      </c>
      <c r="C26" s="94">
        <v>2.0</v>
      </c>
      <c r="D26" s="121" t="s">
        <v>390</v>
      </c>
      <c r="E26" s="39">
        <f>$G$8*C26</f>
        <v>2</v>
      </c>
      <c r="F26" s="40">
        <f>'Reference price sheet'!$B$218</f>
        <v>0.25</v>
      </c>
      <c r="G26" s="41">
        <f>'Reference price sheet'!$C$218</f>
        <v>1</v>
      </c>
      <c r="H26" s="92">
        <f t="shared" si="6"/>
        <v>0.25</v>
      </c>
      <c r="I26" s="92">
        <f t="shared" si="7"/>
        <v>0.01666666667</v>
      </c>
      <c r="J26" s="92">
        <f t="shared" si="8"/>
        <v>0.5</v>
      </c>
      <c r="K26" s="93">
        <f t="shared" si="9"/>
        <v>0.5</v>
      </c>
      <c r="L26" s="19"/>
      <c r="M26" s="19"/>
      <c r="N26" s="19"/>
      <c r="O26" s="19"/>
      <c r="P26" s="19"/>
    </row>
    <row r="27" ht="22.5" customHeight="1">
      <c r="A27" s="97"/>
      <c r="B27" s="97"/>
      <c r="C27" s="97"/>
      <c r="D27" s="97"/>
      <c r="E27" s="97"/>
      <c r="F27" s="97"/>
      <c r="G27" s="97"/>
      <c r="H27" s="97" t="s">
        <v>484</v>
      </c>
      <c r="I27" s="98">
        <f t="shared" ref="I27:K27" si="10">SUM(I14:I26)</f>
        <v>0.3346666667</v>
      </c>
      <c r="J27" s="98">
        <f t="shared" si="10"/>
        <v>10.04</v>
      </c>
      <c r="K27" s="98">
        <f t="shared" si="10"/>
        <v>19.2</v>
      </c>
      <c r="L27" s="19"/>
      <c r="M27" s="19"/>
      <c r="N27" s="19"/>
      <c r="O27" s="19"/>
      <c r="P27" s="19"/>
    </row>
    <row r="28" ht="22.5" customHeight="1">
      <c r="A28" s="156" t="s">
        <v>617</v>
      </c>
      <c r="B28" s="2"/>
      <c r="C28" s="2"/>
      <c r="D28" s="2"/>
      <c r="E28" s="2"/>
      <c r="F28" s="2"/>
      <c r="G28" s="2"/>
      <c r="H28" s="2"/>
      <c r="I28" s="2"/>
      <c r="J28" s="2"/>
      <c r="K28" s="3"/>
      <c r="L28" s="19"/>
      <c r="M28" s="19"/>
      <c r="N28" s="19"/>
      <c r="O28" s="19"/>
      <c r="P28" s="19"/>
    </row>
    <row r="29" ht="22.5" customHeight="1">
      <c r="A29" s="89" t="s">
        <v>381</v>
      </c>
      <c r="B29" s="89" t="s">
        <v>24</v>
      </c>
      <c r="C29" s="89" t="s">
        <v>382</v>
      </c>
      <c r="D29" s="89" t="s">
        <v>383</v>
      </c>
      <c r="E29" s="89" t="s">
        <v>384</v>
      </c>
      <c r="F29" s="89" t="s">
        <v>25</v>
      </c>
      <c r="G29" s="89" t="s">
        <v>26</v>
      </c>
      <c r="H29" s="89" t="s">
        <v>385</v>
      </c>
      <c r="I29" s="89" t="s">
        <v>386</v>
      </c>
      <c r="J29" s="89" t="s">
        <v>387</v>
      </c>
      <c r="K29" s="89" t="s">
        <v>388</v>
      </c>
      <c r="L29" s="19"/>
      <c r="M29" s="19"/>
      <c r="N29" s="19"/>
      <c r="O29" s="19"/>
      <c r="P29" s="19"/>
    </row>
    <row r="30" ht="18.75" customHeight="1">
      <c r="A30" s="69" t="s">
        <v>618</v>
      </c>
      <c r="B30" s="150"/>
      <c r="C30" s="175"/>
      <c r="D30" s="150"/>
      <c r="E30" s="153"/>
      <c r="F30" s="176"/>
      <c r="G30" s="175"/>
      <c r="H30" s="154"/>
      <c r="I30" s="154"/>
      <c r="J30" s="154"/>
      <c r="K30" s="177"/>
      <c r="L30" s="19"/>
      <c r="M30" s="19"/>
      <c r="N30" s="19"/>
      <c r="O30" s="19"/>
      <c r="P30" s="19"/>
    </row>
    <row r="31" ht="18.75" customHeight="1">
      <c r="A31" s="221"/>
      <c r="B31" s="131" t="s">
        <v>328</v>
      </c>
      <c r="C31" s="222">
        <v>1.0</v>
      </c>
      <c r="D31" s="131" t="s">
        <v>390</v>
      </c>
      <c r="E31" s="103">
        <f t="shared" ref="E31:E32" si="11">$G$8*C31</f>
        <v>1</v>
      </c>
      <c r="F31" s="105">
        <f>'Reference price sheet'!B307</f>
        <v>18</v>
      </c>
      <c r="G31" s="106">
        <f>'Reference price sheet'!C307</f>
        <v>1</v>
      </c>
      <c r="H31" s="107">
        <f t="shared" ref="H31:H32" si="12">F31/G31</f>
        <v>18</v>
      </c>
      <c r="I31" s="107">
        <v>0.0</v>
      </c>
      <c r="J31" s="107">
        <v>0.0</v>
      </c>
      <c r="K31" s="107">
        <v>0.0</v>
      </c>
      <c r="L31" s="19"/>
      <c r="M31" s="19"/>
      <c r="N31" s="19"/>
      <c r="O31" s="19"/>
      <c r="P31" s="19"/>
    </row>
    <row r="32" ht="18.75" customHeight="1">
      <c r="A32" s="103"/>
      <c r="B32" s="131" t="s">
        <v>619</v>
      </c>
      <c r="C32" s="222">
        <v>1.0</v>
      </c>
      <c r="D32" s="131" t="s">
        <v>390</v>
      </c>
      <c r="E32" s="103">
        <f t="shared" si="11"/>
        <v>1</v>
      </c>
      <c r="F32" s="105">
        <f>'Reference price sheet'!B247</f>
        <v>5</v>
      </c>
      <c r="G32" s="106">
        <f>'Reference price sheet'!C247</f>
        <v>1</v>
      </c>
      <c r="H32" s="107">
        <f t="shared" si="12"/>
        <v>5</v>
      </c>
      <c r="I32" s="107">
        <v>0.0</v>
      </c>
      <c r="J32" s="107">
        <v>0.0</v>
      </c>
      <c r="K32" s="107">
        <v>0.0</v>
      </c>
      <c r="L32" s="19"/>
      <c r="M32" s="19"/>
      <c r="N32" s="19"/>
      <c r="O32" s="19"/>
      <c r="P32" s="19"/>
    </row>
    <row r="33" ht="18.75" customHeight="1">
      <c r="A33" s="157" t="s">
        <v>620</v>
      </c>
      <c r="B33" s="153"/>
      <c r="C33" s="153"/>
      <c r="D33" s="153"/>
      <c r="E33" s="153"/>
      <c r="F33" s="154"/>
      <c r="G33" s="153"/>
      <c r="H33" s="154"/>
      <c r="I33" s="154"/>
      <c r="J33" s="154"/>
      <c r="K33" s="154"/>
      <c r="L33" s="223"/>
      <c r="M33" s="223"/>
      <c r="N33" s="223"/>
      <c r="O33" s="223"/>
      <c r="P33" s="223"/>
    </row>
    <row r="34" ht="18.75" customHeight="1">
      <c r="A34" s="224"/>
      <c r="B34" s="225" t="s">
        <v>621</v>
      </c>
      <c r="C34" s="137"/>
      <c r="D34" s="39"/>
      <c r="E34" s="39"/>
      <c r="F34" s="92"/>
      <c r="G34" s="39"/>
      <c r="H34" s="92"/>
      <c r="I34" s="92"/>
      <c r="J34" s="92"/>
      <c r="K34" s="92"/>
      <c r="L34" s="223"/>
      <c r="M34" s="223"/>
      <c r="N34" s="223"/>
      <c r="O34" s="223"/>
      <c r="P34" s="223"/>
    </row>
    <row r="35" ht="18.75" customHeight="1">
      <c r="A35" s="94"/>
      <c r="B35" s="70" t="s">
        <v>622</v>
      </c>
      <c r="C35" s="159">
        <v>0.1</v>
      </c>
      <c r="D35" s="70" t="s">
        <v>391</v>
      </c>
      <c r="E35" s="39">
        <f t="shared" ref="E35:E37" si="13">$G$9*C35</f>
        <v>3</v>
      </c>
      <c r="F35" s="92">
        <f>'Reference price sheet'!$B$19</f>
        <v>0.45</v>
      </c>
      <c r="G35" s="39">
        <f>'Reference price sheet'!$C$19</f>
        <v>1</v>
      </c>
      <c r="H35" s="92">
        <f t="shared" ref="H35:H37" si="14">F35/G35</f>
        <v>0.45</v>
      </c>
      <c r="I35" s="92">
        <f t="shared" ref="I35:I37" si="15">J35/$G$3</f>
        <v>0.045</v>
      </c>
      <c r="J35" s="92">
        <f t="shared" ref="J35:J37" si="16">H35*E35/$G$8</f>
        <v>1.35</v>
      </c>
      <c r="K35" s="93">
        <f t="shared" ref="K35:K37" si="17">(ROUNDUP(E35/G35, 0)*F35)</f>
        <v>1.35</v>
      </c>
      <c r="L35" s="223"/>
      <c r="M35" s="223"/>
      <c r="N35" s="223"/>
      <c r="O35" s="223"/>
      <c r="P35" s="223"/>
    </row>
    <row r="36" ht="18.75" customHeight="1">
      <c r="A36" s="94"/>
      <c r="B36" s="70" t="s">
        <v>623</v>
      </c>
      <c r="C36" s="159">
        <v>0.1</v>
      </c>
      <c r="D36" s="70" t="s">
        <v>391</v>
      </c>
      <c r="E36" s="39">
        <f t="shared" si="13"/>
        <v>3</v>
      </c>
      <c r="F36" s="92">
        <f>'Reference price sheet'!$B$83</f>
        <v>0.8</v>
      </c>
      <c r="G36" s="39">
        <f>'Reference price sheet'!$C$83</f>
        <v>6</v>
      </c>
      <c r="H36" s="92">
        <f t="shared" si="14"/>
        <v>0.1333333333</v>
      </c>
      <c r="I36" s="92">
        <f t="shared" si="15"/>
        <v>0.01333333333</v>
      </c>
      <c r="J36" s="92">
        <f t="shared" si="16"/>
        <v>0.4</v>
      </c>
      <c r="K36" s="93">
        <f t="shared" si="17"/>
        <v>0.8</v>
      </c>
      <c r="L36" s="223"/>
      <c r="M36" s="223"/>
      <c r="N36" s="223"/>
      <c r="O36" s="223"/>
      <c r="P36" s="223"/>
    </row>
    <row r="37" ht="18.75" customHeight="1">
      <c r="A37" s="94"/>
      <c r="B37" s="70" t="s">
        <v>311</v>
      </c>
      <c r="C37" s="159">
        <v>0.1</v>
      </c>
      <c r="D37" s="70" t="s">
        <v>391</v>
      </c>
      <c r="E37" s="39">
        <f t="shared" si="13"/>
        <v>3</v>
      </c>
      <c r="F37" s="92">
        <f>'Reference price sheet'!$B$289</f>
        <v>1.6</v>
      </c>
      <c r="G37" s="39">
        <f>'Reference price sheet'!$C$289</f>
        <v>2</v>
      </c>
      <c r="H37" s="92">
        <f t="shared" si="14"/>
        <v>0.8</v>
      </c>
      <c r="I37" s="92">
        <f t="shared" si="15"/>
        <v>0.08</v>
      </c>
      <c r="J37" s="92">
        <f t="shared" si="16"/>
        <v>2.4</v>
      </c>
      <c r="K37" s="93">
        <f t="shared" si="17"/>
        <v>3.2</v>
      </c>
      <c r="L37" s="223"/>
      <c r="M37" s="223"/>
      <c r="N37" s="223"/>
      <c r="O37" s="223"/>
      <c r="P37" s="223"/>
    </row>
    <row r="38" ht="18.75" customHeight="1">
      <c r="A38" s="94"/>
      <c r="B38" s="225" t="s">
        <v>624</v>
      </c>
      <c r="C38" s="137"/>
      <c r="D38" s="39"/>
      <c r="E38" s="39"/>
      <c r="F38" s="92"/>
      <c r="G38" s="39"/>
      <c r="H38" s="92"/>
      <c r="I38" s="92"/>
      <c r="J38" s="92"/>
      <c r="K38" s="92"/>
      <c r="L38" s="223"/>
      <c r="M38" s="223"/>
      <c r="N38" s="223"/>
      <c r="O38" s="223"/>
      <c r="P38" s="223"/>
    </row>
    <row r="39" ht="18.75" customHeight="1">
      <c r="A39" s="94"/>
      <c r="B39" s="70" t="s">
        <v>625</v>
      </c>
      <c r="C39" s="159">
        <v>2.0</v>
      </c>
      <c r="D39" s="70" t="s">
        <v>390</v>
      </c>
      <c r="E39" s="39">
        <f>$G$8*C39</f>
        <v>2</v>
      </c>
      <c r="F39" s="92">
        <f>'Reference price sheet'!$B$48</f>
        <v>1.5</v>
      </c>
      <c r="G39" s="39">
        <f>'Reference price sheet'!$C$48</f>
        <v>1</v>
      </c>
      <c r="H39" s="92">
        <f t="shared" ref="H39:H40" si="18">F39/G39</f>
        <v>1.5</v>
      </c>
      <c r="I39" s="92">
        <f t="shared" ref="I39:I40" si="19">J39/$G$3</f>
        <v>0.1</v>
      </c>
      <c r="J39" s="92">
        <f t="shared" ref="J39:J40" si="20">H39*E39/$G$8</f>
        <v>3</v>
      </c>
      <c r="K39" s="93">
        <f t="shared" ref="K39:K40" si="21">(ROUNDUP(E39/G39, 0)*F39)</f>
        <v>3</v>
      </c>
      <c r="L39" s="223"/>
      <c r="M39" s="223"/>
      <c r="N39" s="223"/>
      <c r="O39" s="223"/>
      <c r="P39" s="223"/>
    </row>
    <row r="40" ht="18.75" customHeight="1">
      <c r="A40" s="94"/>
      <c r="B40" s="70" t="s">
        <v>97</v>
      </c>
      <c r="C40" s="159">
        <v>0.1</v>
      </c>
      <c r="D40" s="70" t="s">
        <v>391</v>
      </c>
      <c r="E40" s="39">
        <f>$G$9*C40</f>
        <v>3</v>
      </c>
      <c r="F40" s="92">
        <f>'Reference price sheet'!$B$75</f>
        <v>0.45</v>
      </c>
      <c r="G40" s="39">
        <f>'Reference price sheet'!$C$75</f>
        <v>1</v>
      </c>
      <c r="H40" s="92">
        <f t="shared" si="18"/>
        <v>0.45</v>
      </c>
      <c r="I40" s="92">
        <f t="shared" si="19"/>
        <v>0.045</v>
      </c>
      <c r="J40" s="92">
        <f t="shared" si="20"/>
        <v>1.35</v>
      </c>
      <c r="K40" s="93">
        <f t="shared" si="21"/>
        <v>1.35</v>
      </c>
      <c r="L40" s="223"/>
      <c r="M40" s="223"/>
      <c r="N40" s="223"/>
      <c r="O40" s="223"/>
      <c r="P40" s="223"/>
    </row>
    <row r="41" ht="18.75" customHeight="1">
      <c r="A41" s="94"/>
      <c r="B41" s="225" t="s">
        <v>626</v>
      </c>
      <c r="C41" s="137"/>
      <c r="D41" s="39"/>
      <c r="E41" s="39"/>
      <c r="F41" s="92"/>
      <c r="G41" s="39"/>
      <c r="H41" s="92"/>
      <c r="I41" s="92"/>
      <c r="J41" s="92"/>
      <c r="K41" s="92"/>
      <c r="L41" s="223"/>
      <c r="M41" s="223"/>
      <c r="N41" s="223"/>
      <c r="O41" s="223"/>
      <c r="P41" s="223"/>
    </row>
    <row r="42" ht="18.75" customHeight="1">
      <c r="A42" s="94"/>
      <c r="B42" s="70" t="s">
        <v>627</v>
      </c>
      <c r="C42" s="159">
        <v>2.0</v>
      </c>
      <c r="D42" s="70" t="s">
        <v>390</v>
      </c>
      <c r="E42" s="39">
        <f t="shared" ref="E42:E43" si="22">$G$8*C42</f>
        <v>2</v>
      </c>
      <c r="F42" s="92">
        <f>'Reference price sheet'!$B$308</f>
        <v>0.52</v>
      </c>
      <c r="G42" s="39">
        <f>'Reference price sheet'!$C$308</f>
        <v>1</v>
      </c>
      <c r="H42" s="92">
        <f t="shared" ref="H42:H44" si="23">F42/G42</f>
        <v>0.52</v>
      </c>
      <c r="I42" s="92">
        <f t="shared" ref="I42:I44" si="24">J42/$G$3</f>
        <v>0.03466666667</v>
      </c>
      <c r="J42" s="92">
        <f t="shared" ref="J42:J44" si="25">H42*E42/$G$8</f>
        <v>1.04</v>
      </c>
      <c r="K42" s="93">
        <f t="shared" ref="K42:K44" si="26">(ROUNDUP(E42/G42, 0)*F42)</f>
        <v>1.04</v>
      </c>
      <c r="L42" s="223"/>
      <c r="M42" s="223"/>
      <c r="N42" s="223"/>
      <c r="O42" s="223"/>
      <c r="P42" s="223"/>
    </row>
    <row r="43" ht="18.75" customHeight="1">
      <c r="A43" s="94"/>
      <c r="B43" s="70" t="s">
        <v>628</v>
      </c>
      <c r="C43" s="159">
        <v>2.0</v>
      </c>
      <c r="D43" s="70" t="s">
        <v>390</v>
      </c>
      <c r="E43" s="39">
        <f t="shared" si="22"/>
        <v>2</v>
      </c>
      <c r="F43" s="92">
        <f>'Reference price sheet'!$B$309</f>
        <v>0.52</v>
      </c>
      <c r="G43" s="39">
        <f>'Reference price sheet'!$C$309</f>
        <v>1</v>
      </c>
      <c r="H43" s="92">
        <f t="shared" si="23"/>
        <v>0.52</v>
      </c>
      <c r="I43" s="92">
        <f t="shared" si="24"/>
        <v>0.03466666667</v>
      </c>
      <c r="J43" s="92">
        <f t="shared" si="25"/>
        <v>1.04</v>
      </c>
      <c r="K43" s="93">
        <f t="shared" si="26"/>
        <v>1.04</v>
      </c>
      <c r="L43" s="223"/>
      <c r="M43" s="223"/>
      <c r="N43" s="223"/>
      <c r="O43" s="223"/>
      <c r="P43" s="223"/>
    </row>
    <row r="44" ht="18.75" customHeight="1">
      <c r="A44" s="94"/>
      <c r="B44" s="70" t="s">
        <v>629</v>
      </c>
      <c r="C44" s="159">
        <v>0.5</v>
      </c>
      <c r="D44" s="70" t="s">
        <v>391</v>
      </c>
      <c r="E44" s="39">
        <f>$G$9*C44</f>
        <v>15</v>
      </c>
      <c r="F44" s="92">
        <f>'Reference price sheet'!$B$293</f>
        <v>0.5</v>
      </c>
      <c r="G44" s="39">
        <f>'Reference price sheet'!$C$293</f>
        <v>6</v>
      </c>
      <c r="H44" s="92">
        <f t="shared" si="23"/>
        <v>0.08333333333</v>
      </c>
      <c r="I44" s="92">
        <f t="shared" si="24"/>
        <v>0.04166666667</v>
      </c>
      <c r="J44" s="92">
        <f t="shared" si="25"/>
        <v>1.25</v>
      </c>
      <c r="K44" s="93">
        <f t="shared" si="26"/>
        <v>1.5</v>
      </c>
      <c r="L44" s="223"/>
      <c r="M44" s="223"/>
      <c r="N44" s="223"/>
      <c r="O44" s="223"/>
      <c r="P44" s="223"/>
    </row>
    <row r="45" ht="18.75" customHeight="1">
      <c r="A45" s="94"/>
      <c r="B45" s="226" t="s">
        <v>630</v>
      </c>
      <c r="C45" s="137"/>
      <c r="D45" s="39"/>
      <c r="E45" s="39"/>
      <c r="F45" s="92"/>
      <c r="G45" s="39"/>
      <c r="H45" s="92"/>
      <c r="I45" s="92"/>
      <c r="J45" s="92"/>
      <c r="K45" s="92"/>
      <c r="L45" s="223"/>
      <c r="M45" s="223"/>
      <c r="N45" s="223"/>
      <c r="O45" s="223"/>
      <c r="P45" s="223"/>
    </row>
    <row r="46" ht="18.75" customHeight="1">
      <c r="A46" s="94"/>
      <c r="B46" s="65" t="s">
        <v>631</v>
      </c>
      <c r="C46" s="159">
        <v>1.0</v>
      </c>
      <c r="D46" s="70" t="s">
        <v>390</v>
      </c>
      <c r="E46" s="39">
        <f t="shared" ref="E46:E47" si="27">$G$8*C46</f>
        <v>1</v>
      </c>
      <c r="F46" s="92">
        <f>'Reference price sheet'!$B$310</f>
        <v>3.75</v>
      </c>
      <c r="G46" s="39">
        <f>'Reference price sheet'!$C$310</f>
        <v>1</v>
      </c>
      <c r="H46" s="92">
        <f t="shared" ref="H46:H47" si="28">F46/G46</f>
        <v>3.75</v>
      </c>
      <c r="I46" s="92">
        <f t="shared" ref="I46:I47" si="29">J46/$G$3</f>
        <v>0.125</v>
      </c>
      <c r="J46" s="92">
        <f t="shared" ref="J46:J47" si="30">H46*E46/$G$8</f>
        <v>3.75</v>
      </c>
      <c r="K46" s="93">
        <f t="shared" ref="K46:K47" si="31">(ROUNDUP(E46/G46, 0)*F46)</f>
        <v>3.75</v>
      </c>
      <c r="L46" s="223"/>
      <c r="M46" s="223"/>
      <c r="N46" s="223"/>
      <c r="O46" s="223"/>
      <c r="P46" s="223"/>
    </row>
    <row r="47" ht="18.75" customHeight="1">
      <c r="A47" s="94"/>
      <c r="B47" s="65" t="s">
        <v>632</v>
      </c>
      <c r="C47" s="159">
        <v>1.0</v>
      </c>
      <c r="D47" s="70" t="s">
        <v>390</v>
      </c>
      <c r="E47" s="39">
        <f t="shared" si="27"/>
        <v>1</v>
      </c>
      <c r="F47" s="92">
        <f>'Reference price sheet'!$B$311</f>
        <v>1.35</v>
      </c>
      <c r="G47" s="39">
        <f>'Reference price sheet'!$C$311</f>
        <v>1</v>
      </c>
      <c r="H47" s="92">
        <f t="shared" si="28"/>
        <v>1.35</v>
      </c>
      <c r="I47" s="92">
        <f t="shared" si="29"/>
        <v>0.045</v>
      </c>
      <c r="J47" s="92">
        <f t="shared" si="30"/>
        <v>1.35</v>
      </c>
      <c r="K47" s="93">
        <f t="shared" si="31"/>
        <v>1.35</v>
      </c>
      <c r="L47" s="223"/>
      <c r="M47" s="223"/>
      <c r="N47" s="223"/>
      <c r="O47" s="223"/>
      <c r="P47" s="223"/>
    </row>
    <row r="48" ht="18.75" customHeight="1">
      <c r="A48" s="157" t="s">
        <v>558</v>
      </c>
      <c r="B48" s="151" t="s">
        <v>633</v>
      </c>
      <c r="C48" s="152"/>
      <c r="D48" s="153"/>
      <c r="E48" s="153"/>
      <c r="F48" s="154"/>
      <c r="G48" s="153"/>
      <c r="H48" s="154"/>
      <c r="I48" s="154"/>
      <c r="J48" s="154"/>
      <c r="K48" s="154"/>
      <c r="L48" s="19"/>
      <c r="M48" s="19"/>
      <c r="N48" s="19"/>
      <c r="O48" s="19"/>
      <c r="P48" s="19"/>
    </row>
    <row r="49" ht="18.75" customHeight="1">
      <c r="A49" s="39"/>
      <c r="B49" s="70" t="s">
        <v>311</v>
      </c>
      <c r="C49" s="70">
        <v>0.05</v>
      </c>
      <c r="D49" s="70" t="s">
        <v>391</v>
      </c>
      <c r="E49" s="39">
        <f t="shared" ref="E49:E50" si="32">$G$9*C49</f>
        <v>1.5</v>
      </c>
      <c r="F49" s="40">
        <f>'Reference price sheet'!B289</f>
        <v>1.6</v>
      </c>
      <c r="G49" s="41">
        <f>'Reference price sheet'!C289</f>
        <v>2</v>
      </c>
      <c r="H49" s="92">
        <f t="shared" ref="H49:H60" si="33">F49/G49</f>
        <v>0.8</v>
      </c>
      <c r="I49" s="92">
        <f t="shared" ref="I49:I60" si="34">J49/$G$3</f>
        <v>0.04</v>
      </c>
      <c r="J49" s="92">
        <f t="shared" ref="J49:J60" si="35">H49*E49/$G$8</f>
        <v>1.2</v>
      </c>
      <c r="K49" s="93">
        <f t="shared" ref="K49:K60" si="36">(ROUNDUP(E49/G49, 0)*F49)</f>
        <v>1.6</v>
      </c>
      <c r="L49" s="19"/>
      <c r="M49" s="19"/>
      <c r="N49" s="19"/>
      <c r="O49" s="19"/>
      <c r="P49" s="19"/>
    </row>
    <row r="50" ht="18.75" customHeight="1">
      <c r="A50" s="39"/>
      <c r="B50" s="70" t="s">
        <v>629</v>
      </c>
      <c r="C50" s="70">
        <v>0.1</v>
      </c>
      <c r="D50" s="70" t="s">
        <v>391</v>
      </c>
      <c r="E50" s="39">
        <f t="shared" si="32"/>
        <v>3</v>
      </c>
      <c r="F50" s="40">
        <f>'Reference price sheet'!B293</f>
        <v>0.5</v>
      </c>
      <c r="G50" s="41">
        <f>'Reference price sheet'!C293</f>
        <v>6</v>
      </c>
      <c r="H50" s="92">
        <f t="shared" si="33"/>
        <v>0.08333333333</v>
      </c>
      <c r="I50" s="92">
        <f t="shared" si="34"/>
        <v>0.008333333333</v>
      </c>
      <c r="J50" s="92">
        <f t="shared" si="35"/>
        <v>0.25</v>
      </c>
      <c r="K50" s="93">
        <f t="shared" si="36"/>
        <v>0.5</v>
      </c>
      <c r="L50" s="19"/>
      <c r="M50" s="19"/>
      <c r="N50" s="19"/>
      <c r="O50" s="19"/>
      <c r="P50" s="19"/>
    </row>
    <row r="51" ht="18.75" customHeight="1">
      <c r="A51" s="39"/>
      <c r="B51" s="70" t="s">
        <v>627</v>
      </c>
      <c r="C51" s="70">
        <v>2.0</v>
      </c>
      <c r="D51" s="70" t="s">
        <v>390</v>
      </c>
      <c r="E51" s="39">
        <f t="shared" ref="E51:E52" si="37">$G$8*C51</f>
        <v>2</v>
      </c>
      <c r="F51" s="40">
        <f>'Reference price sheet'!B308</f>
        <v>0.52</v>
      </c>
      <c r="G51" s="41">
        <f>'Reference price sheet'!C308</f>
        <v>1</v>
      </c>
      <c r="H51" s="92">
        <f t="shared" si="33"/>
        <v>0.52</v>
      </c>
      <c r="I51" s="92">
        <f t="shared" si="34"/>
        <v>0.03466666667</v>
      </c>
      <c r="J51" s="92">
        <f t="shared" si="35"/>
        <v>1.04</v>
      </c>
      <c r="K51" s="93">
        <f t="shared" si="36"/>
        <v>1.04</v>
      </c>
      <c r="L51" s="19"/>
      <c r="M51" s="19"/>
      <c r="N51" s="19"/>
      <c r="O51" s="19"/>
      <c r="P51" s="19"/>
    </row>
    <row r="52" ht="18.75" customHeight="1">
      <c r="A52" s="39"/>
      <c r="B52" s="70" t="s">
        <v>628</v>
      </c>
      <c r="C52" s="70">
        <v>2.0</v>
      </c>
      <c r="D52" s="70" t="s">
        <v>390</v>
      </c>
      <c r="E52" s="39">
        <f t="shared" si="37"/>
        <v>2</v>
      </c>
      <c r="F52" s="40">
        <f>'Reference price sheet'!B309</f>
        <v>0.52</v>
      </c>
      <c r="G52" s="41">
        <f>'Reference price sheet'!C309</f>
        <v>1</v>
      </c>
      <c r="H52" s="92">
        <f t="shared" si="33"/>
        <v>0.52</v>
      </c>
      <c r="I52" s="92">
        <f t="shared" si="34"/>
        <v>0.03466666667</v>
      </c>
      <c r="J52" s="92">
        <f t="shared" si="35"/>
        <v>1.04</v>
      </c>
      <c r="K52" s="93">
        <f t="shared" si="36"/>
        <v>1.04</v>
      </c>
      <c r="L52" s="19"/>
      <c r="M52" s="19"/>
      <c r="N52" s="19"/>
      <c r="O52" s="19"/>
      <c r="P52" s="19"/>
    </row>
    <row r="53" ht="18.75" customHeight="1">
      <c r="A53" s="39"/>
      <c r="B53" s="70" t="s">
        <v>622</v>
      </c>
      <c r="C53" s="70">
        <v>0.05</v>
      </c>
      <c r="D53" s="70" t="s">
        <v>391</v>
      </c>
      <c r="E53" s="39">
        <f t="shared" ref="E53:E55" si="38">$G$9*C53</f>
        <v>1.5</v>
      </c>
      <c r="F53" s="40">
        <f>'Reference price sheet'!B19</f>
        <v>0.45</v>
      </c>
      <c r="G53" s="41">
        <f>'Reference price sheet'!C19</f>
        <v>1</v>
      </c>
      <c r="H53" s="92">
        <f t="shared" si="33"/>
        <v>0.45</v>
      </c>
      <c r="I53" s="92">
        <f t="shared" si="34"/>
        <v>0.0225</v>
      </c>
      <c r="J53" s="92">
        <f t="shared" si="35"/>
        <v>0.675</v>
      </c>
      <c r="K53" s="93">
        <f t="shared" si="36"/>
        <v>0.9</v>
      </c>
      <c r="L53" s="19"/>
      <c r="M53" s="19"/>
      <c r="N53" s="19"/>
      <c r="O53" s="19"/>
      <c r="P53" s="19"/>
    </row>
    <row r="54" ht="18.75" customHeight="1">
      <c r="A54" s="39"/>
      <c r="B54" s="70" t="s">
        <v>97</v>
      </c>
      <c r="C54" s="70">
        <v>0.05</v>
      </c>
      <c r="D54" s="70" t="s">
        <v>391</v>
      </c>
      <c r="E54" s="39">
        <f t="shared" si="38"/>
        <v>1.5</v>
      </c>
      <c r="F54" s="40">
        <f>'Reference price sheet'!B75</f>
        <v>0.45</v>
      </c>
      <c r="G54" s="41">
        <f>'Reference price sheet'!C75</f>
        <v>1</v>
      </c>
      <c r="H54" s="92">
        <f t="shared" si="33"/>
        <v>0.45</v>
      </c>
      <c r="I54" s="92">
        <f t="shared" si="34"/>
        <v>0.0225</v>
      </c>
      <c r="J54" s="92">
        <f t="shared" si="35"/>
        <v>0.675</v>
      </c>
      <c r="K54" s="93">
        <f t="shared" si="36"/>
        <v>0.9</v>
      </c>
      <c r="L54" s="19"/>
      <c r="M54" s="19"/>
      <c r="N54" s="19"/>
      <c r="O54" s="19"/>
      <c r="P54" s="19"/>
    </row>
    <row r="55" ht="18.75" customHeight="1">
      <c r="A55" s="39"/>
      <c r="B55" s="70" t="s">
        <v>623</v>
      </c>
      <c r="C55" s="70">
        <v>0.05</v>
      </c>
      <c r="D55" s="70" t="s">
        <v>391</v>
      </c>
      <c r="E55" s="39">
        <f t="shared" si="38"/>
        <v>1.5</v>
      </c>
      <c r="F55" s="40">
        <f>'Reference price sheet'!B83</f>
        <v>0.8</v>
      </c>
      <c r="G55" s="41">
        <f>'Reference price sheet'!C83</f>
        <v>6</v>
      </c>
      <c r="H55" s="92">
        <f t="shared" si="33"/>
        <v>0.1333333333</v>
      </c>
      <c r="I55" s="92">
        <f t="shared" si="34"/>
        <v>0.006666666667</v>
      </c>
      <c r="J55" s="92">
        <f t="shared" si="35"/>
        <v>0.2</v>
      </c>
      <c r="K55" s="93">
        <f t="shared" si="36"/>
        <v>0.8</v>
      </c>
      <c r="L55" s="19"/>
      <c r="M55" s="19"/>
      <c r="N55" s="19"/>
      <c r="O55" s="19"/>
      <c r="P55" s="19"/>
    </row>
    <row r="56" ht="18.75" customHeight="1">
      <c r="A56" s="39"/>
      <c r="B56" s="70" t="s">
        <v>632</v>
      </c>
      <c r="C56" s="70">
        <v>1.0</v>
      </c>
      <c r="D56" s="70" t="s">
        <v>390</v>
      </c>
      <c r="E56" s="39">
        <f>$G$8*C56</f>
        <v>1</v>
      </c>
      <c r="F56" s="40">
        <f>'Reference price sheet'!B311</f>
        <v>1.35</v>
      </c>
      <c r="G56" s="41">
        <f>'Reference price sheet'!C311</f>
        <v>1</v>
      </c>
      <c r="H56" s="92">
        <f t="shared" si="33"/>
        <v>1.35</v>
      </c>
      <c r="I56" s="92">
        <f t="shared" si="34"/>
        <v>0.045</v>
      </c>
      <c r="J56" s="92">
        <f t="shared" si="35"/>
        <v>1.35</v>
      </c>
      <c r="K56" s="93">
        <f t="shared" si="36"/>
        <v>1.35</v>
      </c>
      <c r="L56" s="19"/>
      <c r="M56" s="19"/>
      <c r="N56" s="19"/>
      <c r="O56" s="19"/>
      <c r="P56" s="19"/>
    </row>
    <row r="57" ht="18.75" customHeight="1">
      <c r="A57" s="39"/>
      <c r="B57" s="70" t="s">
        <v>634</v>
      </c>
      <c r="C57" s="70">
        <v>0.05</v>
      </c>
      <c r="D57" s="70" t="s">
        <v>391</v>
      </c>
      <c r="E57" s="39">
        <f>$G$9*C57</f>
        <v>1.5</v>
      </c>
      <c r="F57" s="40">
        <f>'Reference price sheet'!B48</f>
        <v>1.5</v>
      </c>
      <c r="G57" s="41">
        <f>'Reference price sheet'!C48</f>
        <v>1</v>
      </c>
      <c r="H57" s="92">
        <f t="shared" si="33"/>
        <v>1.5</v>
      </c>
      <c r="I57" s="92">
        <f t="shared" si="34"/>
        <v>0.075</v>
      </c>
      <c r="J57" s="92">
        <f t="shared" si="35"/>
        <v>2.25</v>
      </c>
      <c r="K57" s="93">
        <f t="shared" si="36"/>
        <v>3</v>
      </c>
      <c r="L57" s="19"/>
      <c r="M57" s="19"/>
      <c r="N57" s="19"/>
      <c r="O57" s="19"/>
      <c r="P57" s="19"/>
    </row>
    <row r="58" ht="18.75" customHeight="1">
      <c r="A58" s="39"/>
      <c r="B58" s="70" t="s">
        <v>333</v>
      </c>
      <c r="C58" s="70">
        <v>1.0</v>
      </c>
      <c r="D58" s="70" t="s">
        <v>390</v>
      </c>
      <c r="E58" s="39">
        <f>$G$8*C58</f>
        <v>1</v>
      </c>
      <c r="F58" s="40">
        <f>'Reference price sheet'!$B$312</f>
        <v>1.3</v>
      </c>
      <c r="G58" s="41">
        <f>'Reference price sheet'!$C$312</f>
        <v>1</v>
      </c>
      <c r="H58" s="92">
        <f t="shared" si="33"/>
        <v>1.3</v>
      </c>
      <c r="I58" s="92">
        <f t="shared" si="34"/>
        <v>0.04333333333</v>
      </c>
      <c r="J58" s="92">
        <f t="shared" si="35"/>
        <v>1.3</v>
      </c>
      <c r="K58" s="93">
        <f t="shared" si="36"/>
        <v>1.3</v>
      </c>
      <c r="L58" s="19"/>
      <c r="M58" s="19"/>
      <c r="N58" s="19"/>
      <c r="O58" s="19"/>
      <c r="P58" s="19"/>
    </row>
    <row r="59" ht="18.75" customHeight="1">
      <c r="A59" s="39"/>
      <c r="B59" s="56" t="s">
        <v>334</v>
      </c>
      <c r="C59" s="70">
        <v>1.0</v>
      </c>
      <c r="D59" s="70" t="s">
        <v>391</v>
      </c>
      <c r="E59" s="39">
        <f t="shared" ref="E59:E60" si="39">$G$9*C59</f>
        <v>30</v>
      </c>
      <c r="F59" s="40">
        <f>'Reference price sheet'!B313</f>
        <v>3.75</v>
      </c>
      <c r="G59" s="41">
        <f>'Reference price sheet'!C313</f>
        <v>50</v>
      </c>
      <c r="H59" s="92">
        <f t="shared" si="33"/>
        <v>0.075</v>
      </c>
      <c r="I59" s="92">
        <f t="shared" si="34"/>
        <v>0.075</v>
      </c>
      <c r="J59" s="92">
        <f t="shared" si="35"/>
        <v>2.25</v>
      </c>
      <c r="K59" s="93">
        <f t="shared" si="36"/>
        <v>3.75</v>
      </c>
      <c r="L59" s="19"/>
      <c r="M59" s="19"/>
      <c r="N59" s="19"/>
      <c r="O59" s="19"/>
      <c r="P59" s="19"/>
    </row>
    <row r="60" ht="18.75" customHeight="1">
      <c r="A60" s="39"/>
      <c r="B60" s="56" t="s">
        <v>562</v>
      </c>
      <c r="C60" s="70">
        <v>1.0</v>
      </c>
      <c r="D60" s="70" t="s">
        <v>391</v>
      </c>
      <c r="E60" s="39">
        <f t="shared" si="39"/>
        <v>30</v>
      </c>
      <c r="F60" s="40">
        <f>'Reference price sheet'!B236</f>
        <v>1</v>
      </c>
      <c r="G60" s="41">
        <f>'Reference price sheet'!C236</f>
        <v>400</v>
      </c>
      <c r="H60" s="92">
        <f t="shared" si="33"/>
        <v>0.0025</v>
      </c>
      <c r="I60" s="92">
        <f t="shared" si="34"/>
        <v>0.0025</v>
      </c>
      <c r="J60" s="92">
        <f t="shared" si="35"/>
        <v>0.075</v>
      </c>
      <c r="K60" s="93">
        <f t="shared" si="36"/>
        <v>1</v>
      </c>
      <c r="L60" s="19"/>
      <c r="M60" s="19"/>
      <c r="N60" s="19"/>
      <c r="O60" s="19"/>
      <c r="P60" s="19"/>
    </row>
    <row r="61" ht="18.75" customHeight="1">
      <c r="A61" s="157" t="s">
        <v>635</v>
      </c>
      <c r="B61" s="151"/>
      <c r="C61" s="152"/>
      <c r="D61" s="153"/>
      <c r="E61" s="153"/>
      <c r="F61" s="154"/>
      <c r="G61" s="153"/>
      <c r="H61" s="154"/>
      <c r="I61" s="154"/>
      <c r="J61" s="154"/>
      <c r="K61" s="154"/>
      <c r="L61" s="19"/>
      <c r="M61" s="19"/>
      <c r="N61" s="19"/>
      <c r="O61" s="19"/>
      <c r="P61" s="19"/>
    </row>
    <row r="62" ht="18.75" customHeight="1">
      <c r="A62" s="113"/>
      <c r="B62" s="68" t="s">
        <v>335</v>
      </c>
      <c r="C62" s="227">
        <v>1.0</v>
      </c>
      <c r="D62" s="68" t="s">
        <v>494</v>
      </c>
      <c r="E62" s="45">
        <f>C62*$G$11</f>
        <v>5</v>
      </c>
      <c r="F62" s="228">
        <f>'Reference price sheet'!B314</f>
        <v>2.85</v>
      </c>
      <c r="G62" s="186">
        <f>'Reference price sheet'!C314</f>
        <v>1</v>
      </c>
      <c r="H62" s="92">
        <f>F62/G62</f>
        <v>2.85</v>
      </c>
      <c r="I62" s="92">
        <f>J62/$G$3</f>
        <v>0.475</v>
      </c>
      <c r="J62" s="92">
        <f>H62*E62/$G$8</f>
        <v>14.25</v>
      </c>
      <c r="K62" s="93">
        <f>(ROUNDUP(E62/G62, 0)*F62)</f>
        <v>14.25</v>
      </c>
      <c r="L62" s="19"/>
      <c r="M62" s="19"/>
      <c r="N62" s="19"/>
      <c r="O62" s="19"/>
      <c r="P62" s="19"/>
      <c r="Q62" s="229"/>
      <c r="R62" s="229"/>
      <c r="S62" s="229"/>
      <c r="T62" s="229"/>
      <c r="U62" s="229"/>
      <c r="V62" s="229"/>
      <c r="W62" s="229"/>
      <c r="X62" s="229"/>
      <c r="Y62" s="229"/>
      <c r="Z62" s="229"/>
    </row>
    <row r="63" ht="18.75" customHeight="1">
      <c r="A63" s="157" t="s">
        <v>636</v>
      </c>
      <c r="B63" s="158"/>
      <c r="C63" s="152"/>
      <c r="D63" s="153"/>
      <c r="E63" s="153"/>
      <c r="F63" s="154"/>
      <c r="G63" s="153"/>
      <c r="H63" s="154"/>
      <c r="I63" s="154"/>
      <c r="J63" s="154"/>
      <c r="K63" s="154"/>
      <c r="L63" s="19"/>
      <c r="M63" s="19"/>
      <c r="N63" s="19"/>
      <c r="O63" s="19"/>
      <c r="P63" s="19"/>
    </row>
    <row r="64" ht="18.75" customHeight="1">
      <c r="A64" s="39"/>
      <c r="B64" s="225" t="s">
        <v>621</v>
      </c>
      <c r="C64" s="137"/>
      <c r="D64" s="39"/>
      <c r="E64" s="39"/>
      <c r="F64" s="92"/>
      <c r="G64" s="39"/>
      <c r="H64" s="92"/>
      <c r="I64" s="92"/>
      <c r="J64" s="92"/>
      <c r="K64" s="92"/>
      <c r="L64" s="19"/>
      <c r="M64" s="19"/>
      <c r="N64" s="19"/>
      <c r="O64" s="19"/>
      <c r="P64" s="19"/>
    </row>
    <row r="65" ht="18.75" customHeight="1">
      <c r="A65" s="39"/>
      <c r="B65" s="70" t="s">
        <v>622</v>
      </c>
      <c r="C65" s="159">
        <v>0.1</v>
      </c>
      <c r="D65" s="70" t="s">
        <v>391</v>
      </c>
      <c r="E65" s="39">
        <f t="shared" ref="E65:E67" si="40">$G$9*C65</f>
        <v>3</v>
      </c>
      <c r="F65" s="92">
        <f>'Reference price sheet'!$B$19</f>
        <v>0.45</v>
      </c>
      <c r="G65" s="39">
        <f>'Reference price sheet'!$C$19</f>
        <v>1</v>
      </c>
      <c r="H65" s="92">
        <f t="shared" ref="H65:H67" si="41">F65/G65</f>
        <v>0.45</v>
      </c>
      <c r="I65" s="92">
        <f t="shared" ref="I65:I67" si="42">J65/$G$3</f>
        <v>0.045</v>
      </c>
      <c r="J65" s="92">
        <f t="shared" ref="J65:J67" si="43">H65*E65/$G$8</f>
        <v>1.35</v>
      </c>
      <c r="K65" s="93">
        <f t="shared" ref="K65:K67" si="44">(ROUNDUP(E65/G65, 0)*F65)</f>
        <v>1.35</v>
      </c>
      <c r="L65" s="19"/>
      <c r="M65" s="19"/>
      <c r="N65" s="19"/>
      <c r="O65" s="19"/>
      <c r="P65" s="19"/>
    </row>
    <row r="66" ht="18.75" customHeight="1">
      <c r="A66" s="39"/>
      <c r="B66" s="70" t="s">
        <v>623</v>
      </c>
      <c r="C66" s="159">
        <v>0.1</v>
      </c>
      <c r="D66" s="70" t="s">
        <v>391</v>
      </c>
      <c r="E66" s="39">
        <f t="shared" si="40"/>
        <v>3</v>
      </c>
      <c r="F66" s="92">
        <f>'Reference price sheet'!$B$83</f>
        <v>0.8</v>
      </c>
      <c r="G66" s="39">
        <f>'Reference price sheet'!$C$83</f>
        <v>6</v>
      </c>
      <c r="H66" s="92">
        <f t="shared" si="41"/>
        <v>0.1333333333</v>
      </c>
      <c r="I66" s="92">
        <f t="shared" si="42"/>
        <v>0.01333333333</v>
      </c>
      <c r="J66" s="92">
        <f t="shared" si="43"/>
        <v>0.4</v>
      </c>
      <c r="K66" s="93">
        <f t="shared" si="44"/>
        <v>0.8</v>
      </c>
      <c r="L66" s="19"/>
      <c r="M66" s="19"/>
      <c r="N66" s="19"/>
      <c r="O66" s="19"/>
      <c r="P66" s="19"/>
    </row>
    <row r="67" ht="18.75" customHeight="1">
      <c r="A67" s="39"/>
      <c r="B67" s="70" t="s">
        <v>311</v>
      </c>
      <c r="C67" s="159">
        <v>0.1</v>
      </c>
      <c r="D67" s="70" t="s">
        <v>391</v>
      </c>
      <c r="E67" s="39">
        <f t="shared" si="40"/>
        <v>3</v>
      </c>
      <c r="F67" s="92">
        <f>'Reference price sheet'!$B$289</f>
        <v>1.6</v>
      </c>
      <c r="G67" s="39">
        <f>'Reference price sheet'!$C$289</f>
        <v>2</v>
      </c>
      <c r="H67" s="92">
        <f t="shared" si="41"/>
        <v>0.8</v>
      </c>
      <c r="I67" s="92">
        <f t="shared" si="42"/>
        <v>0.08</v>
      </c>
      <c r="J67" s="92">
        <f t="shared" si="43"/>
        <v>2.4</v>
      </c>
      <c r="K67" s="93">
        <f t="shared" si="44"/>
        <v>3.2</v>
      </c>
      <c r="L67" s="19"/>
      <c r="M67" s="19"/>
      <c r="N67" s="19"/>
      <c r="O67" s="19"/>
      <c r="P67" s="19"/>
    </row>
    <row r="68" ht="18.75" customHeight="1">
      <c r="A68" s="39"/>
      <c r="B68" s="225" t="s">
        <v>624</v>
      </c>
      <c r="C68" s="137"/>
      <c r="D68" s="39"/>
      <c r="E68" s="39"/>
      <c r="F68" s="92"/>
      <c r="G68" s="39"/>
      <c r="H68" s="92"/>
      <c r="I68" s="92"/>
      <c r="J68" s="92"/>
      <c r="K68" s="92"/>
      <c r="L68" s="19"/>
      <c r="M68" s="19"/>
      <c r="N68" s="19"/>
      <c r="O68" s="19"/>
      <c r="P68" s="19"/>
    </row>
    <row r="69" ht="18.75" customHeight="1">
      <c r="A69" s="39"/>
      <c r="B69" s="70" t="s">
        <v>625</v>
      </c>
      <c r="C69" s="159">
        <v>2.0</v>
      </c>
      <c r="D69" s="70" t="s">
        <v>390</v>
      </c>
      <c r="E69" s="39">
        <f>$G$8*C69</f>
        <v>2</v>
      </c>
      <c r="F69" s="92">
        <f>'Reference price sheet'!$B$48</f>
        <v>1.5</v>
      </c>
      <c r="G69" s="39">
        <f>'Reference price sheet'!$C$48</f>
        <v>1</v>
      </c>
      <c r="H69" s="92">
        <f t="shared" ref="H69:H70" si="45">F69/G69</f>
        <v>1.5</v>
      </c>
      <c r="I69" s="92">
        <f t="shared" ref="I69:I70" si="46">J69/$G$3</f>
        <v>0.1</v>
      </c>
      <c r="J69" s="92">
        <f t="shared" ref="J69:J70" si="47">H69*E69/$G$8</f>
        <v>3</v>
      </c>
      <c r="K69" s="93">
        <f t="shared" ref="K69:K70" si="48">(ROUNDUP(E69/G69, 0)*F69)</f>
        <v>3</v>
      </c>
      <c r="L69" s="19"/>
      <c r="M69" s="19"/>
      <c r="N69" s="19"/>
      <c r="O69" s="19"/>
      <c r="P69" s="19"/>
    </row>
    <row r="70" ht="18.75" customHeight="1">
      <c r="A70" s="39"/>
      <c r="B70" s="70" t="s">
        <v>97</v>
      </c>
      <c r="C70" s="159">
        <v>0.1</v>
      </c>
      <c r="D70" s="70" t="s">
        <v>391</v>
      </c>
      <c r="E70" s="39">
        <f>$G$9*C70</f>
        <v>3</v>
      </c>
      <c r="F70" s="92">
        <f>'Reference price sheet'!$B$75</f>
        <v>0.45</v>
      </c>
      <c r="G70" s="39">
        <f>'Reference price sheet'!$C$75</f>
        <v>1</v>
      </c>
      <c r="H70" s="92">
        <f t="shared" si="45"/>
        <v>0.45</v>
      </c>
      <c r="I70" s="92">
        <f t="shared" si="46"/>
        <v>0.045</v>
      </c>
      <c r="J70" s="92">
        <f t="shared" si="47"/>
        <v>1.35</v>
      </c>
      <c r="K70" s="93">
        <f t="shared" si="48"/>
        <v>1.35</v>
      </c>
      <c r="L70" s="19"/>
      <c r="M70" s="19"/>
      <c r="N70" s="19"/>
      <c r="O70" s="19"/>
      <c r="P70" s="19"/>
    </row>
    <row r="71" ht="18.75" customHeight="1">
      <c r="A71" s="39"/>
      <c r="B71" s="225" t="s">
        <v>626</v>
      </c>
      <c r="C71" s="137"/>
      <c r="D71" s="39"/>
      <c r="E71" s="39"/>
      <c r="F71" s="92"/>
      <c r="G71" s="39"/>
      <c r="H71" s="92"/>
      <c r="I71" s="92"/>
      <c r="J71" s="92"/>
      <c r="K71" s="92"/>
      <c r="L71" s="19"/>
      <c r="M71" s="19"/>
      <c r="N71" s="19"/>
      <c r="O71" s="19"/>
      <c r="P71" s="19"/>
    </row>
    <row r="72" ht="18.75" customHeight="1">
      <c r="A72" s="39"/>
      <c r="B72" s="70" t="s">
        <v>627</v>
      </c>
      <c r="C72" s="159">
        <v>2.0</v>
      </c>
      <c r="D72" s="70" t="s">
        <v>390</v>
      </c>
      <c r="E72" s="39">
        <f t="shared" ref="E72:E73" si="49">$G$8*C72</f>
        <v>2</v>
      </c>
      <c r="F72" s="92">
        <f>'Reference price sheet'!$B$308</f>
        <v>0.52</v>
      </c>
      <c r="G72" s="39">
        <f>'Reference price sheet'!$C$308</f>
        <v>1</v>
      </c>
      <c r="H72" s="92">
        <f t="shared" ref="H72:H74" si="50">F72/G72</f>
        <v>0.52</v>
      </c>
      <c r="I72" s="92">
        <f t="shared" ref="I72:I74" si="51">J72/$G$3</f>
        <v>0.03466666667</v>
      </c>
      <c r="J72" s="92">
        <f t="shared" ref="J72:J74" si="52">H72*E72/$G$8</f>
        <v>1.04</v>
      </c>
      <c r="K72" s="93">
        <f t="shared" ref="K72:K74" si="53">(ROUNDUP(E72/G72, 0)*F72)</f>
        <v>1.04</v>
      </c>
      <c r="L72" s="19"/>
      <c r="M72" s="19"/>
      <c r="N72" s="19"/>
      <c r="O72" s="19"/>
      <c r="P72" s="19"/>
    </row>
    <row r="73" ht="18.75" customHeight="1">
      <c r="A73" s="39"/>
      <c r="B73" s="70" t="s">
        <v>628</v>
      </c>
      <c r="C73" s="159">
        <v>2.0</v>
      </c>
      <c r="D73" s="70" t="s">
        <v>390</v>
      </c>
      <c r="E73" s="39">
        <f t="shared" si="49"/>
        <v>2</v>
      </c>
      <c r="F73" s="92">
        <f>'Reference price sheet'!$B$309</f>
        <v>0.52</v>
      </c>
      <c r="G73" s="39">
        <f>'Reference price sheet'!$C$309</f>
        <v>1</v>
      </c>
      <c r="H73" s="92">
        <f t="shared" si="50"/>
        <v>0.52</v>
      </c>
      <c r="I73" s="92">
        <f t="shared" si="51"/>
        <v>0.03466666667</v>
      </c>
      <c r="J73" s="92">
        <f t="shared" si="52"/>
        <v>1.04</v>
      </c>
      <c r="K73" s="93">
        <f t="shared" si="53"/>
        <v>1.04</v>
      </c>
      <c r="L73" s="19"/>
      <c r="M73" s="19"/>
      <c r="N73" s="19"/>
      <c r="O73" s="19"/>
      <c r="P73" s="19"/>
    </row>
    <row r="74" ht="18.75" customHeight="1">
      <c r="A74" s="39"/>
      <c r="B74" s="70" t="s">
        <v>629</v>
      </c>
      <c r="C74" s="159">
        <v>0.5</v>
      </c>
      <c r="D74" s="70" t="s">
        <v>391</v>
      </c>
      <c r="E74" s="39">
        <f>$G$9*C74</f>
        <v>15</v>
      </c>
      <c r="F74" s="92">
        <f>'Reference price sheet'!$B$293</f>
        <v>0.5</v>
      </c>
      <c r="G74" s="39">
        <f>'Reference price sheet'!$C$293</f>
        <v>6</v>
      </c>
      <c r="H74" s="92">
        <f t="shared" si="50"/>
        <v>0.08333333333</v>
      </c>
      <c r="I74" s="92">
        <f t="shared" si="51"/>
        <v>0.04166666667</v>
      </c>
      <c r="J74" s="92">
        <f t="shared" si="52"/>
        <v>1.25</v>
      </c>
      <c r="K74" s="93">
        <f t="shared" si="53"/>
        <v>1.5</v>
      </c>
      <c r="L74" s="19"/>
      <c r="M74" s="19"/>
      <c r="N74" s="19"/>
      <c r="O74" s="19"/>
      <c r="P74" s="19"/>
    </row>
    <row r="75" ht="18.75" customHeight="1">
      <c r="A75" s="39"/>
      <c r="B75" s="226" t="s">
        <v>630</v>
      </c>
      <c r="C75" s="137"/>
      <c r="D75" s="39"/>
      <c r="E75" s="39"/>
      <c r="F75" s="92"/>
      <c r="G75" s="39"/>
      <c r="H75" s="92"/>
      <c r="I75" s="92"/>
      <c r="J75" s="92"/>
      <c r="K75" s="92"/>
      <c r="L75" s="19"/>
      <c r="M75" s="19"/>
      <c r="N75" s="19"/>
      <c r="O75" s="19"/>
      <c r="P75" s="19"/>
    </row>
    <row r="76" ht="18.75" customHeight="1">
      <c r="A76" s="39"/>
      <c r="B76" s="65" t="s">
        <v>631</v>
      </c>
      <c r="C76" s="159">
        <v>1.0</v>
      </c>
      <c r="D76" s="70" t="s">
        <v>390</v>
      </c>
      <c r="E76" s="39">
        <f t="shared" ref="E76:E78" si="54">$G$8*C76</f>
        <v>1</v>
      </c>
      <c r="F76" s="92">
        <f>'Reference price sheet'!$B$310</f>
        <v>3.75</v>
      </c>
      <c r="G76" s="39">
        <f>'Reference price sheet'!$C$310</f>
        <v>1</v>
      </c>
      <c r="H76" s="92">
        <f t="shared" ref="H76:H79" si="55">F76/G76</f>
        <v>3.75</v>
      </c>
      <c r="I76" s="92">
        <f t="shared" ref="I76:I79" si="56">J76/$G$3</f>
        <v>0.125</v>
      </c>
      <c r="J76" s="92">
        <f t="shared" ref="J76:J79" si="57">H76*E76/$G$8</f>
        <v>3.75</v>
      </c>
      <c r="K76" s="93">
        <f t="shared" ref="K76:K79" si="58">(ROUNDUP(E76/G76, 0)*F76)</f>
        <v>3.75</v>
      </c>
      <c r="L76" s="19"/>
      <c r="M76" s="19"/>
      <c r="N76" s="19"/>
      <c r="O76" s="19"/>
      <c r="P76" s="19"/>
    </row>
    <row r="77" ht="18.75" customHeight="1">
      <c r="A77" s="39"/>
      <c r="B77" s="65" t="s">
        <v>632</v>
      </c>
      <c r="C77" s="159">
        <v>1.0</v>
      </c>
      <c r="D77" s="70" t="s">
        <v>390</v>
      </c>
      <c r="E77" s="39">
        <f t="shared" si="54"/>
        <v>1</v>
      </c>
      <c r="F77" s="92">
        <f>'Reference price sheet'!$B$311</f>
        <v>1.35</v>
      </c>
      <c r="G77" s="39">
        <f>'Reference price sheet'!$C$311</f>
        <v>1</v>
      </c>
      <c r="H77" s="92">
        <f t="shared" si="55"/>
        <v>1.35</v>
      </c>
      <c r="I77" s="92">
        <f t="shared" si="56"/>
        <v>0.045</v>
      </c>
      <c r="J77" s="92">
        <f t="shared" si="57"/>
        <v>1.35</v>
      </c>
      <c r="K77" s="93">
        <f t="shared" si="58"/>
        <v>1.35</v>
      </c>
      <c r="L77" s="19"/>
      <c r="M77" s="19"/>
      <c r="N77" s="19"/>
      <c r="O77" s="19"/>
      <c r="P77" s="19"/>
    </row>
    <row r="78" ht="18.75" customHeight="1">
      <c r="A78" s="39"/>
      <c r="B78" s="70" t="s">
        <v>333</v>
      </c>
      <c r="C78" s="70">
        <v>1.0</v>
      </c>
      <c r="D78" s="70" t="s">
        <v>390</v>
      </c>
      <c r="E78" s="39">
        <f t="shared" si="54"/>
        <v>1</v>
      </c>
      <c r="F78" s="40">
        <f>'Reference price sheet'!$B$312</f>
        <v>1.3</v>
      </c>
      <c r="G78" s="41">
        <f>'Reference price sheet'!$C$312</f>
        <v>1</v>
      </c>
      <c r="H78" s="92">
        <f t="shared" si="55"/>
        <v>1.3</v>
      </c>
      <c r="I78" s="92">
        <f t="shared" si="56"/>
        <v>0.04333333333</v>
      </c>
      <c r="J78" s="92">
        <f t="shared" si="57"/>
        <v>1.3</v>
      </c>
      <c r="K78" s="93">
        <f t="shared" si="58"/>
        <v>1.3</v>
      </c>
      <c r="L78" s="19"/>
      <c r="M78" s="19"/>
      <c r="N78" s="19"/>
      <c r="O78" s="19"/>
      <c r="P78" s="19"/>
    </row>
    <row r="79" ht="18.75" customHeight="1">
      <c r="A79" s="39"/>
      <c r="B79" s="70" t="s">
        <v>637</v>
      </c>
      <c r="C79" s="70">
        <v>1.0</v>
      </c>
      <c r="D79" s="70" t="s">
        <v>391</v>
      </c>
      <c r="E79" s="39">
        <f>$G$9*C79</f>
        <v>30</v>
      </c>
      <c r="F79" s="40">
        <f>'Reference price sheet'!B237</f>
        <v>0.65</v>
      </c>
      <c r="G79" s="41">
        <f>'Reference price sheet'!C237</f>
        <v>8</v>
      </c>
      <c r="H79" s="92">
        <f t="shared" si="55"/>
        <v>0.08125</v>
      </c>
      <c r="I79" s="92">
        <f t="shared" si="56"/>
        <v>0.08125</v>
      </c>
      <c r="J79" s="92">
        <f t="shared" si="57"/>
        <v>2.4375</v>
      </c>
      <c r="K79" s="93">
        <f t="shared" si="58"/>
        <v>2.6</v>
      </c>
      <c r="L79" s="19"/>
      <c r="M79" s="19"/>
      <c r="N79" s="19"/>
      <c r="O79" s="19"/>
      <c r="P79" s="19"/>
    </row>
    <row r="80" ht="22.5" customHeight="1">
      <c r="A80" s="81"/>
      <c r="B80" s="81"/>
      <c r="C80" s="81"/>
      <c r="D80" s="81"/>
      <c r="E80" s="81"/>
      <c r="F80" s="173"/>
      <c r="G80" s="81"/>
      <c r="H80" s="173" t="s">
        <v>484</v>
      </c>
      <c r="I80" s="98">
        <f t="shared" ref="I80:K80" si="59">SUM(I30:I79)</f>
        <v>2.138416667</v>
      </c>
      <c r="J80" s="98">
        <f t="shared" si="59"/>
        <v>64.1525</v>
      </c>
      <c r="K80" s="98">
        <f t="shared" si="59"/>
        <v>72.09</v>
      </c>
      <c r="L80" s="19"/>
      <c r="M80" s="19"/>
      <c r="N80" s="19"/>
      <c r="O80" s="19"/>
      <c r="P80" s="19"/>
    </row>
    <row r="81" ht="22.5" customHeight="1">
      <c r="A81" s="230" t="s">
        <v>638</v>
      </c>
      <c r="B81" s="2"/>
      <c r="C81" s="2"/>
      <c r="D81" s="2"/>
      <c r="E81" s="2"/>
      <c r="F81" s="2"/>
      <c r="G81" s="2"/>
      <c r="H81" s="2"/>
      <c r="I81" s="2"/>
      <c r="J81" s="2"/>
      <c r="K81" s="3"/>
      <c r="L81" s="19"/>
      <c r="M81" s="19"/>
      <c r="N81" s="19"/>
      <c r="O81" s="19"/>
      <c r="P81" s="19"/>
    </row>
    <row r="82" ht="22.5" customHeight="1">
      <c r="A82" s="89" t="s">
        <v>381</v>
      </c>
      <c r="B82" s="89" t="s">
        <v>24</v>
      </c>
      <c r="C82" s="89" t="s">
        <v>382</v>
      </c>
      <c r="D82" s="89" t="s">
        <v>383</v>
      </c>
      <c r="E82" s="89" t="s">
        <v>384</v>
      </c>
      <c r="F82" s="89" t="s">
        <v>25</v>
      </c>
      <c r="G82" s="89" t="s">
        <v>26</v>
      </c>
      <c r="H82" s="89" t="s">
        <v>385</v>
      </c>
      <c r="I82" s="89" t="s">
        <v>386</v>
      </c>
      <c r="J82" s="89" t="s">
        <v>387</v>
      </c>
      <c r="K82" s="89" t="s">
        <v>388</v>
      </c>
      <c r="L82" s="19"/>
      <c r="M82" s="19"/>
      <c r="N82" s="19"/>
      <c r="O82" s="19"/>
      <c r="P82" s="19"/>
    </row>
    <row r="83" ht="18.75" customHeight="1">
      <c r="A83" s="146" t="s">
        <v>639</v>
      </c>
      <c r="B83" s="141" t="s">
        <v>640</v>
      </c>
      <c r="C83" s="141"/>
      <c r="D83" s="141"/>
      <c r="E83" s="141"/>
      <c r="F83" s="142"/>
      <c r="G83" s="141"/>
      <c r="H83" s="142"/>
      <c r="I83" s="142">
        <v>0.0</v>
      </c>
      <c r="J83" s="142">
        <v>0.0</v>
      </c>
      <c r="K83" s="142">
        <v>0.0</v>
      </c>
      <c r="L83" s="19"/>
      <c r="M83" s="19"/>
      <c r="N83" s="19"/>
      <c r="O83" s="19"/>
      <c r="P83" s="19"/>
    </row>
    <row r="84" ht="18.75" customHeight="1">
      <c r="A84" s="39"/>
      <c r="B84" s="39" t="s">
        <v>63</v>
      </c>
      <c r="C84" s="39">
        <v>2.0</v>
      </c>
      <c r="D84" s="39" t="s">
        <v>391</v>
      </c>
      <c r="E84" s="39">
        <f t="shared" ref="E84:E86" si="60">$G$9*C84</f>
        <v>60</v>
      </c>
      <c r="F84" s="44">
        <f>'Reference price sheet'!$B$41</f>
        <v>2</v>
      </c>
      <c r="G84" s="45">
        <f>'Reference price sheet'!$C$41</f>
        <v>100</v>
      </c>
      <c r="H84" s="92">
        <f t="shared" ref="H84:H87" si="61">F84/G84</f>
        <v>0.02</v>
      </c>
      <c r="I84" s="92">
        <f t="shared" ref="I84:I87" si="62">J84/$G$3</f>
        <v>0.04</v>
      </c>
      <c r="J84" s="92">
        <f t="shared" ref="J84:J87" si="63">H84*E84/$G$8</f>
        <v>1.2</v>
      </c>
      <c r="K84" s="93">
        <f t="shared" ref="K84:K87" si="64">(ROUNDUP(E84/G84, 0)*F84)</f>
        <v>2</v>
      </c>
      <c r="L84" s="19"/>
      <c r="M84" s="19"/>
      <c r="N84" s="19"/>
      <c r="O84" s="19"/>
      <c r="P84" s="19"/>
    </row>
    <row r="85" ht="18.75" customHeight="1">
      <c r="A85" s="155" t="s">
        <v>641</v>
      </c>
      <c r="B85" s="39" t="s">
        <v>174</v>
      </c>
      <c r="C85" s="39">
        <v>8.0</v>
      </c>
      <c r="D85" s="39" t="s">
        <v>391</v>
      </c>
      <c r="E85" s="39">
        <f t="shared" si="60"/>
        <v>240</v>
      </c>
      <c r="F85" s="40">
        <f>'Reference price sheet'!$B$152</f>
        <v>1</v>
      </c>
      <c r="G85" s="41">
        <f>'Reference price sheet'!$C$152</f>
        <v>100</v>
      </c>
      <c r="H85" s="92">
        <f t="shared" si="61"/>
        <v>0.01</v>
      </c>
      <c r="I85" s="92">
        <f t="shared" si="62"/>
        <v>0.08</v>
      </c>
      <c r="J85" s="92">
        <f t="shared" si="63"/>
        <v>2.4</v>
      </c>
      <c r="K85" s="93">
        <f t="shared" si="64"/>
        <v>3</v>
      </c>
      <c r="L85" s="19"/>
      <c r="M85" s="19"/>
      <c r="N85" s="19"/>
      <c r="O85" s="19"/>
      <c r="P85" s="19"/>
    </row>
    <row r="86" ht="18.75" customHeight="1">
      <c r="A86" s="155" t="s">
        <v>642</v>
      </c>
      <c r="B86" s="39" t="s">
        <v>174</v>
      </c>
      <c r="C86" s="39">
        <v>10.0</v>
      </c>
      <c r="D86" s="39" t="s">
        <v>391</v>
      </c>
      <c r="E86" s="39">
        <f t="shared" si="60"/>
        <v>300</v>
      </c>
      <c r="F86" s="40">
        <f>'Reference price sheet'!$B$152</f>
        <v>1</v>
      </c>
      <c r="G86" s="41">
        <f>'Reference price sheet'!$C$152</f>
        <v>100</v>
      </c>
      <c r="H86" s="92">
        <f t="shared" si="61"/>
        <v>0.01</v>
      </c>
      <c r="I86" s="92">
        <f t="shared" si="62"/>
        <v>0.1</v>
      </c>
      <c r="J86" s="92">
        <f t="shared" si="63"/>
        <v>3</v>
      </c>
      <c r="K86" s="93">
        <f t="shared" si="64"/>
        <v>3</v>
      </c>
      <c r="L86" s="19"/>
      <c r="M86" s="19"/>
      <c r="N86" s="19"/>
      <c r="O86" s="19"/>
      <c r="P86" s="19"/>
    </row>
    <row r="87" ht="18.75" customHeight="1">
      <c r="A87" s="39"/>
      <c r="B87" s="39" t="s">
        <v>150</v>
      </c>
      <c r="C87" s="39">
        <v>1.0</v>
      </c>
      <c r="D87" s="39" t="s">
        <v>494</v>
      </c>
      <c r="E87" s="45">
        <f>C87*$G$11</f>
        <v>5</v>
      </c>
      <c r="F87" s="40">
        <f>'Reference price sheet'!$B$128</f>
        <v>1.5</v>
      </c>
      <c r="G87" s="41">
        <f>'Reference price sheet'!$C$128</f>
        <v>1</v>
      </c>
      <c r="H87" s="92">
        <f t="shared" si="61"/>
        <v>1.5</v>
      </c>
      <c r="I87" s="92">
        <f t="shared" si="62"/>
        <v>0.25</v>
      </c>
      <c r="J87" s="92">
        <f t="shared" si="63"/>
        <v>7.5</v>
      </c>
      <c r="K87" s="93">
        <f t="shared" si="64"/>
        <v>7.5</v>
      </c>
      <c r="L87" s="19"/>
      <c r="M87" s="19"/>
      <c r="N87" s="19"/>
      <c r="O87" s="19"/>
      <c r="P87" s="19"/>
    </row>
    <row r="88" ht="18.75" customHeight="1">
      <c r="A88" s="150" t="s">
        <v>643</v>
      </c>
      <c r="B88" s="151" t="s">
        <v>644</v>
      </c>
      <c r="C88" s="152"/>
      <c r="D88" s="153"/>
      <c r="E88" s="153"/>
      <c r="F88" s="154"/>
      <c r="G88" s="152"/>
      <c r="H88" s="154"/>
      <c r="I88" s="154"/>
      <c r="J88" s="154"/>
      <c r="K88" s="154"/>
      <c r="L88" s="19"/>
      <c r="M88" s="19"/>
      <c r="N88" s="19"/>
      <c r="O88" s="19"/>
      <c r="P88" s="19"/>
    </row>
    <row r="89" ht="18.75" customHeight="1">
      <c r="A89" s="39"/>
      <c r="B89" s="39" t="s">
        <v>187</v>
      </c>
      <c r="C89" s="39">
        <v>1.0</v>
      </c>
      <c r="D89" s="39" t="s">
        <v>390</v>
      </c>
      <c r="E89" s="39">
        <f t="shared" ref="E89:E91" si="65">$G$8*C89</f>
        <v>1</v>
      </c>
      <c r="F89" s="40">
        <f>'Reference price sheet'!$B$165</f>
        <v>2</v>
      </c>
      <c r="G89" s="41">
        <f>'Reference price sheet'!$C$165</f>
        <v>125</v>
      </c>
      <c r="H89" s="92">
        <f t="shared" ref="H89:H91" si="66">F89/G89</f>
        <v>0.016</v>
      </c>
      <c r="I89" s="92">
        <f t="shared" ref="I89:I91" si="67">J89/$G$3</f>
        <v>0.0005333333333</v>
      </c>
      <c r="J89" s="92">
        <f t="shared" ref="J89:J91" si="68">H89*E89/$G$8</f>
        <v>0.016</v>
      </c>
      <c r="K89" s="93">
        <f t="shared" ref="K89:K91" si="69">(ROUNDUP(E89/G89, 0)*F89)</f>
        <v>2</v>
      </c>
      <c r="L89" s="19"/>
      <c r="M89" s="19"/>
      <c r="N89" s="19"/>
      <c r="O89" s="19"/>
      <c r="P89" s="19"/>
    </row>
    <row r="90" ht="18.75" customHeight="1">
      <c r="A90" s="39"/>
      <c r="B90" s="39" t="s">
        <v>130</v>
      </c>
      <c r="C90" s="39">
        <v>1.0</v>
      </c>
      <c r="D90" s="39" t="s">
        <v>390</v>
      </c>
      <c r="E90" s="39">
        <f t="shared" si="65"/>
        <v>1</v>
      </c>
      <c r="F90" s="40">
        <f>'Reference price sheet'!$B$108</f>
        <v>2</v>
      </c>
      <c r="G90" s="41">
        <f>'Reference price sheet'!$C$108</f>
        <v>250</v>
      </c>
      <c r="H90" s="92">
        <f t="shared" si="66"/>
        <v>0.008</v>
      </c>
      <c r="I90" s="92">
        <f t="shared" si="67"/>
        <v>0.0002666666667</v>
      </c>
      <c r="J90" s="92">
        <f t="shared" si="68"/>
        <v>0.008</v>
      </c>
      <c r="K90" s="93">
        <f t="shared" si="69"/>
        <v>2</v>
      </c>
      <c r="L90" s="19"/>
      <c r="M90" s="19"/>
      <c r="N90" s="19"/>
      <c r="O90" s="19"/>
      <c r="P90" s="19"/>
    </row>
    <row r="91" ht="18.75" customHeight="1">
      <c r="A91" s="39"/>
      <c r="B91" s="39" t="s">
        <v>57</v>
      </c>
      <c r="C91" s="39">
        <v>1.0</v>
      </c>
      <c r="D91" s="39" t="s">
        <v>390</v>
      </c>
      <c r="E91" s="39">
        <f t="shared" si="65"/>
        <v>1</v>
      </c>
      <c r="F91" s="40">
        <f>'Reference price sheet'!$B$35</f>
        <v>0.8</v>
      </c>
      <c r="G91" s="41">
        <f>'Reference price sheet'!$C$35</f>
        <v>50</v>
      </c>
      <c r="H91" s="92">
        <f t="shared" si="66"/>
        <v>0.016</v>
      </c>
      <c r="I91" s="92">
        <f t="shared" si="67"/>
        <v>0.0005333333333</v>
      </c>
      <c r="J91" s="92">
        <f t="shared" si="68"/>
        <v>0.016</v>
      </c>
      <c r="K91" s="93">
        <f t="shared" si="69"/>
        <v>0.8</v>
      </c>
      <c r="L91" s="19"/>
      <c r="M91" s="19"/>
      <c r="N91" s="19"/>
      <c r="O91" s="19"/>
      <c r="P91" s="19"/>
    </row>
    <row r="92" ht="22.5" customHeight="1">
      <c r="A92" s="81"/>
      <c r="B92" s="81"/>
      <c r="C92" s="81"/>
      <c r="D92" s="81"/>
      <c r="E92" s="81"/>
      <c r="F92" s="173"/>
      <c r="G92" s="81"/>
      <c r="H92" s="173" t="s">
        <v>484</v>
      </c>
      <c r="I92" s="98">
        <f t="shared" ref="I92:K92" si="70">SUM(I83:I91)</f>
        <v>0.4713333333</v>
      </c>
      <c r="J92" s="98">
        <f t="shared" si="70"/>
        <v>14.14</v>
      </c>
      <c r="K92" s="98">
        <f t="shared" si="70"/>
        <v>20.3</v>
      </c>
      <c r="L92" s="19"/>
      <c r="M92" s="19"/>
      <c r="N92" s="19"/>
      <c r="O92" s="19"/>
      <c r="P92" s="19"/>
    </row>
    <row r="93" ht="22.5" customHeight="1">
      <c r="A93" s="230" t="s">
        <v>645</v>
      </c>
      <c r="B93" s="2"/>
      <c r="C93" s="2"/>
      <c r="D93" s="2"/>
      <c r="E93" s="2"/>
      <c r="F93" s="2"/>
      <c r="G93" s="2"/>
      <c r="H93" s="2"/>
      <c r="I93" s="2"/>
      <c r="J93" s="2"/>
      <c r="K93" s="3"/>
      <c r="L93" s="19"/>
      <c r="M93" s="19"/>
      <c r="N93" s="19"/>
      <c r="O93" s="19"/>
      <c r="P93" s="19"/>
    </row>
    <row r="94" ht="22.5" customHeight="1">
      <c r="A94" s="89" t="s">
        <v>381</v>
      </c>
      <c r="B94" s="89" t="s">
        <v>24</v>
      </c>
      <c r="C94" s="89" t="s">
        <v>382</v>
      </c>
      <c r="D94" s="89" t="s">
        <v>383</v>
      </c>
      <c r="E94" s="89" t="s">
        <v>384</v>
      </c>
      <c r="F94" s="89" t="s">
        <v>25</v>
      </c>
      <c r="G94" s="89" t="s">
        <v>26</v>
      </c>
      <c r="H94" s="89" t="s">
        <v>385</v>
      </c>
      <c r="I94" s="89" t="s">
        <v>386</v>
      </c>
      <c r="J94" s="89" t="s">
        <v>387</v>
      </c>
      <c r="K94" s="89" t="s">
        <v>388</v>
      </c>
      <c r="L94" s="19"/>
      <c r="M94" s="19"/>
      <c r="N94" s="19"/>
      <c r="O94" s="19"/>
      <c r="P94" s="19"/>
    </row>
    <row r="95" ht="18.75" customHeight="1">
      <c r="A95" s="39"/>
      <c r="B95" s="39" t="s">
        <v>63</v>
      </c>
      <c r="C95" s="39">
        <v>1.0</v>
      </c>
      <c r="D95" s="39" t="s">
        <v>391</v>
      </c>
      <c r="E95" s="39">
        <f t="shared" ref="E95:E96" si="71">$G$9*C95</f>
        <v>30</v>
      </c>
      <c r="F95" s="44">
        <f>'Reference price sheet'!$B$41</f>
        <v>2</v>
      </c>
      <c r="G95" s="45">
        <f>'Reference price sheet'!$C$41</f>
        <v>100</v>
      </c>
      <c r="H95" s="92">
        <f t="shared" ref="H95:H96" si="72">F95/G95</f>
        <v>0.02</v>
      </c>
      <c r="I95" s="92">
        <f t="shared" ref="I95:I96" si="73">J95/$G$3</f>
        <v>0.02</v>
      </c>
      <c r="J95" s="92">
        <f t="shared" ref="J95:J96" si="74">H95*E95/$G$8</f>
        <v>0.6</v>
      </c>
      <c r="K95" s="93">
        <f t="shared" ref="K95:K96" si="75">(ROUNDUP(E95/G95, 0)*F95)</f>
        <v>2</v>
      </c>
      <c r="L95" s="19"/>
      <c r="M95" s="19"/>
      <c r="N95" s="19"/>
      <c r="O95" s="19"/>
      <c r="P95" s="19"/>
    </row>
    <row r="96" ht="18.75" customHeight="1">
      <c r="A96" s="39"/>
      <c r="B96" s="39" t="s">
        <v>200</v>
      </c>
      <c r="C96" s="39">
        <v>1.0</v>
      </c>
      <c r="D96" s="39" t="s">
        <v>391</v>
      </c>
      <c r="E96" s="39">
        <f t="shared" si="71"/>
        <v>30</v>
      </c>
      <c r="F96" s="44">
        <f>'Reference price sheet'!$B$178</f>
        <v>1.25</v>
      </c>
      <c r="G96" s="45">
        <f>'Reference price sheet'!$C$178</f>
        <v>1</v>
      </c>
      <c r="H96" s="92">
        <f t="shared" si="72"/>
        <v>1.25</v>
      </c>
      <c r="I96" s="92">
        <f t="shared" si="73"/>
        <v>1.25</v>
      </c>
      <c r="J96" s="92">
        <f t="shared" si="74"/>
        <v>37.5</v>
      </c>
      <c r="K96" s="93">
        <f t="shared" si="75"/>
        <v>37.5</v>
      </c>
      <c r="L96" s="19"/>
      <c r="M96" s="19"/>
      <c r="N96" s="19"/>
      <c r="O96" s="19"/>
      <c r="P96" s="19"/>
    </row>
    <row r="97" ht="18.75" customHeight="1">
      <c r="A97" s="146" t="s">
        <v>639</v>
      </c>
      <c r="B97" s="141" t="s">
        <v>646</v>
      </c>
      <c r="C97" s="141"/>
      <c r="D97" s="141"/>
      <c r="E97" s="141"/>
      <c r="F97" s="142"/>
      <c r="G97" s="147"/>
      <c r="H97" s="142"/>
      <c r="I97" s="142">
        <v>0.0</v>
      </c>
      <c r="J97" s="142">
        <v>0.0</v>
      </c>
      <c r="K97" s="142">
        <v>0.0</v>
      </c>
      <c r="L97" s="19"/>
      <c r="M97" s="19"/>
      <c r="N97" s="19"/>
      <c r="O97" s="19"/>
      <c r="P97" s="19"/>
    </row>
    <row r="98" ht="18.75" customHeight="1">
      <c r="A98" s="39"/>
      <c r="B98" s="39" t="s">
        <v>150</v>
      </c>
      <c r="C98" s="39">
        <v>1.0</v>
      </c>
      <c r="D98" s="39" t="s">
        <v>494</v>
      </c>
      <c r="E98" s="45">
        <f t="shared" ref="E98:E99" si="76">C98*$G$11</f>
        <v>5</v>
      </c>
      <c r="F98" s="40">
        <f>'Reference price sheet'!$B$128</f>
        <v>1.5</v>
      </c>
      <c r="G98" s="41">
        <f>'Reference price sheet'!$C$128</f>
        <v>1</v>
      </c>
      <c r="H98" s="92">
        <f t="shared" ref="H98:H101" si="77">F98/G98</f>
        <v>1.5</v>
      </c>
      <c r="I98" s="92">
        <f t="shared" ref="I98:I101" si="78">J98/$G$3</f>
        <v>0.25</v>
      </c>
      <c r="J98" s="92">
        <f t="shared" ref="J98:J101" si="79">H98*E98/$G$8</f>
        <v>7.5</v>
      </c>
      <c r="K98" s="93">
        <f t="shared" ref="K98:K101" si="80">(ROUNDUP(E98/G98, 0)*F98)</f>
        <v>7.5</v>
      </c>
      <c r="L98" s="19"/>
      <c r="M98" s="19"/>
      <c r="N98" s="19"/>
      <c r="O98" s="19"/>
      <c r="P98" s="19"/>
    </row>
    <row r="99" ht="18.75" customHeight="1">
      <c r="A99" s="39"/>
      <c r="B99" s="39" t="s">
        <v>171</v>
      </c>
      <c r="C99" s="39">
        <v>3.0</v>
      </c>
      <c r="D99" s="39" t="s">
        <v>494</v>
      </c>
      <c r="E99" s="45">
        <f t="shared" si="76"/>
        <v>15</v>
      </c>
      <c r="F99" s="40">
        <f>'Reference price sheet'!$B$149</f>
        <v>1</v>
      </c>
      <c r="G99" s="41">
        <f>'Reference price sheet'!$C$149</f>
        <v>250</v>
      </c>
      <c r="H99" s="92">
        <f t="shared" si="77"/>
        <v>0.004</v>
      </c>
      <c r="I99" s="92">
        <f t="shared" si="78"/>
        <v>0.002</v>
      </c>
      <c r="J99" s="92">
        <f t="shared" si="79"/>
        <v>0.06</v>
      </c>
      <c r="K99" s="93">
        <f t="shared" si="80"/>
        <v>1</v>
      </c>
      <c r="L99" s="19"/>
      <c r="M99" s="19"/>
      <c r="N99" s="19"/>
      <c r="O99" s="19"/>
      <c r="P99" s="19"/>
    </row>
    <row r="100" ht="18.75" customHeight="1">
      <c r="A100" s="39"/>
      <c r="B100" s="39" t="s">
        <v>187</v>
      </c>
      <c r="C100" s="39">
        <v>1.0</v>
      </c>
      <c r="D100" s="39" t="s">
        <v>390</v>
      </c>
      <c r="E100" s="39">
        <f t="shared" ref="E100:E101" si="81">$G$8*C100</f>
        <v>1</v>
      </c>
      <c r="F100" s="40">
        <f>'Reference price sheet'!$B$165</f>
        <v>2</v>
      </c>
      <c r="G100" s="41">
        <f>'Reference price sheet'!$C$165</f>
        <v>125</v>
      </c>
      <c r="H100" s="92">
        <f t="shared" si="77"/>
        <v>0.016</v>
      </c>
      <c r="I100" s="92">
        <f t="shared" si="78"/>
        <v>0.0005333333333</v>
      </c>
      <c r="J100" s="92">
        <f t="shared" si="79"/>
        <v>0.016</v>
      </c>
      <c r="K100" s="93">
        <f t="shared" si="80"/>
        <v>2</v>
      </c>
      <c r="L100" s="19"/>
      <c r="M100" s="19"/>
      <c r="N100" s="19"/>
      <c r="O100" s="19"/>
      <c r="P100" s="19"/>
    </row>
    <row r="101" ht="18.75" customHeight="1">
      <c r="A101" s="39"/>
      <c r="B101" s="39" t="s">
        <v>193</v>
      </c>
      <c r="C101" s="39">
        <v>1.0</v>
      </c>
      <c r="D101" s="39" t="s">
        <v>390</v>
      </c>
      <c r="E101" s="39">
        <f t="shared" si="81"/>
        <v>1</v>
      </c>
      <c r="F101" s="40">
        <f>'Reference price sheet'!$B$171</f>
        <v>1</v>
      </c>
      <c r="G101" s="41">
        <f>'Reference price sheet'!$C$171</f>
        <v>100</v>
      </c>
      <c r="H101" s="92">
        <f t="shared" si="77"/>
        <v>0.01</v>
      </c>
      <c r="I101" s="92">
        <f t="shared" si="78"/>
        <v>0.0003333333333</v>
      </c>
      <c r="J101" s="92">
        <f t="shared" si="79"/>
        <v>0.01</v>
      </c>
      <c r="K101" s="93">
        <f t="shared" si="80"/>
        <v>1</v>
      </c>
      <c r="L101" s="19"/>
      <c r="M101" s="19"/>
      <c r="N101" s="19"/>
      <c r="O101" s="19"/>
      <c r="P101" s="19"/>
    </row>
    <row r="102" ht="18.75" customHeight="1">
      <c r="A102" s="146" t="s">
        <v>647</v>
      </c>
      <c r="B102" s="141" t="s">
        <v>648</v>
      </c>
      <c r="C102" s="141"/>
      <c r="D102" s="141"/>
      <c r="E102" s="141"/>
      <c r="F102" s="142"/>
      <c r="G102" s="147"/>
      <c r="H102" s="142"/>
      <c r="I102" s="142">
        <v>0.0</v>
      </c>
      <c r="J102" s="142">
        <v>0.0</v>
      </c>
      <c r="K102" s="142">
        <v>0.0</v>
      </c>
      <c r="L102" s="19"/>
      <c r="M102" s="19"/>
      <c r="N102" s="19"/>
      <c r="O102" s="19"/>
      <c r="P102" s="19"/>
    </row>
    <row r="103" ht="18.75" customHeight="1">
      <c r="A103" s="39"/>
      <c r="B103" s="39" t="s">
        <v>287</v>
      </c>
      <c r="C103" s="39">
        <v>1.0</v>
      </c>
      <c r="D103" s="39" t="s">
        <v>391</v>
      </c>
      <c r="E103" s="39">
        <f t="shared" ref="E103:E104" si="82">$G$9*C103</f>
        <v>30</v>
      </c>
      <c r="F103" s="40">
        <f>'Reference price sheet'!$B$265</f>
        <v>2</v>
      </c>
      <c r="G103" s="41">
        <f>'Reference price sheet'!$C$265</f>
        <v>20</v>
      </c>
      <c r="H103" s="92">
        <f t="shared" ref="H103:H104" si="83">F103/G103</f>
        <v>0.1</v>
      </c>
      <c r="I103" s="92">
        <f t="shared" ref="I103:I104" si="84">J103/$G$3</f>
        <v>0.1</v>
      </c>
      <c r="J103" s="92">
        <f t="shared" ref="J103:J104" si="85">H103*E103/$G$8</f>
        <v>3</v>
      </c>
      <c r="K103" s="93">
        <f t="shared" ref="K103:K104" si="86">(ROUNDUP(E103/G103, 0)*F103)</f>
        <v>4</v>
      </c>
      <c r="L103" s="19"/>
      <c r="M103" s="19"/>
      <c r="N103" s="19"/>
      <c r="O103" s="19"/>
      <c r="P103" s="19"/>
    </row>
    <row r="104" ht="18.75" customHeight="1">
      <c r="A104" s="39"/>
      <c r="B104" s="39" t="s">
        <v>238</v>
      </c>
      <c r="C104" s="39">
        <v>1.0</v>
      </c>
      <c r="D104" s="39" t="s">
        <v>391</v>
      </c>
      <c r="E104" s="39">
        <f t="shared" si="82"/>
        <v>30</v>
      </c>
      <c r="F104" s="40">
        <f>'Reference price sheet'!$B$216</f>
        <v>0.8</v>
      </c>
      <c r="G104" s="41">
        <f>'Reference price sheet'!$C$216</f>
        <v>100</v>
      </c>
      <c r="H104" s="92">
        <f t="shared" si="83"/>
        <v>0.008</v>
      </c>
      <c r="I104" s="92">
        <f t="shared" si="84"/>
        <v>0.008</v>
      </c>
      <c r="J104" s="92">
        <f t="shared" si="85"/>
        <v>0.24</v>
      </c>
      <c r="K104" s="93">
        <f t="shared" si="86"/>
        <v>0.8</v>
      </c>
      <c r="L104" s="19"/>
      <c r="M104" s="19"/>
      <c r="N104" s="19"/>
      <c r="O104" s="19"/>
      <c r="P104" s="19"/>
    </row>
    <row r="105" ht="22.5" customHeight="1">
      <c r="A105" s="81"/>
      <c r="B105" s="81"/>
      <c r="C105" s="81"/>
      <c r="D105" s="81"/>
      <c r="E105" s="81"/>
      <c r="F105" s="173"/>
      <c r="G105" s="81"/>
      <c r="H105" s="173" t="s">
        <v>484</v>
      </c>
      <c r="I105" s="98">
        <f t="shared" ref="I105:K105" si="87">SUM(I95:I104)</f>
        <v>1.630866667</v>
      </c>
      <c r="J105" s="98">
        <f t="shared" si="87"/>
        <v>48.926</v>
      </c>
      <c r="K105" s="98">
        <f t="shared" si="87"/>
        <v>55.8</v>
      </c>
      <c r="L105" s="19"/>
      <c r="M105" s="19"/>
      <c r="N105" s="19"/>
      <c r="O105" s="19"/>
      <c r="P105" s="19"/>
    </row>
    <row r="106" ht="22.5" customHeight="1">
      <c r="A106" s="230" t="s">
        <v>649</v>
      </c>
      <c r="B106" s="2"/>
      <c r="C106" s="2"/>
      <c r="D106" s="2"/>
      <c r="E106" s="2"/>
      <c r="F106" s="2"/>
      <c r="G106" s="2"/>
      <c r="H106" s="2"/>
      <c r="I106" s="2"/>
      <c r="J106" s="2"/>
      <c r="K106" s="3"/>
      <c r="L106" s="19"/>
      <c r="M106" s="19"/>
      <c r="N106" s="19"/>
      <c r="O106" s="19"/>
      <c r="P106" s="19"/>
    </row>
    <row r="107" ht="22.5" customHeight="1">
      <c r="A107" s="89" t="s">
        <v>381</v>
      </c>
      <c r="B107" s="89" t="s">
        <v>24</v>
      </c>
      <c r="C107" s="89" t="s">
        <v>382</v>
      </c>
      <c r="D107" s="89" t="s">
        <v>383</v>
      </c>
      <c r="E107" s="89" t="s">
        <v>384</v>
      </c>
      <c r="F107" s="89" t="s">
        <v>25</v>
      </c>
      <c r="G107" s="89" t="s">
        <v>26</v>
      </c>
      <c r="H107" s="89" t="s">
        <v>385</v>
      </c>
      <c r="I107" s="89" t="s">
        <v>386</v>
      </c>
      <c r="J107" s="89" t="s">
        <v>387</v>
      </c>
      <c r="K107" s="89" t="s">
        <v>388</v>
      </c>
      <c r="L107" s="19"/>
      <c r="M107" s="19"/>
      <c r="N107" s="19"/>
      <c r="O107" s="19"/>
      <c r="P107" s="19"/>
    </row>
    <row r="108" ht="18.75" customHeight="1">
      <c r="A108" s="39"/>
      <c r="B108" s="39" t="s">
        <v>195</v>
      </c>
      <c r="C108" s="39">
        <v>1.0</v>
      </c>
      <c r="D108" s="39" t="s">
        <v>391</v>
      </c>
      <c r="E108" s="39">
        <f>$G$9*C108</f>
        <v>30</v>
      </c>
      <c r="F108" s="40">
        <f>'Reference price sheet'!$B$173</f>
        <v>1.9</v>
      </c>
      <c r="G108" s="41">
        <f>'Reference price sheet'!$C$173</f>
        <v>25</v>
      </c>
      <c r="H108" s="92">
        <f t="shared" ref="H108:H109" si="88">F108/G108</f>
        <v>0.076</v>
      </c>
      <c r="I108" s="92">
        <f t="shared" ref="I108:I109" si="89">J108/$G$3</f>
        <v>0.076</v>
      </c>
      <c r="J108" s="92">
        <f t="shared" ref="J108:J109" si="90">H108*E108/$G$8</f>
        <v>2.28</v>
      </c>
      <c r="K108" s="93">
        <f t="shared" ref="K108:K109" si="91">(ROUNDUP(E108/G108, 0)*F108)</f>
        <v>3.8</v>
      </c>
      <c r="L108" s="19"/>
      <c r="M108" s="19"/>
      <c r="N108" s="19"/>
      <c r="O108" s="19"/>
      <c r="P108" s="19"/>
    </row>
    <row r="109" ht="18.75" customHeight="1">
      <c r="A109" s="39"/>
      <c r="B109" s="39" t="s">
        <v>94</v>
      </c>
      <c r="C109" s="39">
        <v>1.0</v>
      </c>
      <c r="D109" s="39" t="s">
        <v>390</v>
      </c>
      <c r="E109" s="39">
        <f>$G$8*C109</f>
        <v>1</v>
      </c>
      <c r="F109" s="40">
        <f>'Reference price sheet'!$B$72</f>
        <v>2</v>
      </c>
      <c r="G109" s="41">
        <f>'Reference price sheet'!$C$72</f>
        <v>12</v>
      </c>
      <c r="H109" s="92">
        <f t="shared" si="88"/>
        <v>0.1666666667</v>
      </c>
      <c r="I109" s="92">
        <f t="shared" si="89"/>
        <v>0.005555555556</v>
      </c>
      <c r="J109" s="92">
        <f t="shared" si="90"/>
        <v>0.1666666667</v>
      </c>
      <c r="K109" s="93">
        <f t="shared" si="91"/>
        <v>2</v>
      </c>
      <c r="L109" s="19"/>
      <c r="M109" s="19"/>
      <c r="N109" s="19"/>
      <c r="O109" s="19"/>
      <c r="P109" s="19"/>
    </row>
    <row r="110" ht="18.75" customHeight="1">
      <c r="A110" s="150" t="s">
        <v>650</v>
      </c>
      <c r="B110" s="151" t="s">
        <v>651</v>
      </c>
      <c r="C110" s="152"/>
      <c r="D110" s="153"/>
      <c r="E110" s="153"/>
      <c r="F110" s="154"/>
      <c r="G110" s="152"/>
      <c r="H110" s="154"/>
      <c r="I110" s="154"/>
      <c r="J110" s="154"/>
      <c r="K110" s="154"/>
      <c r="L110" s="19"/>
      <c r="M110" s="19"/>
      <c r="N110" s="19"/>
      <c r="O110" s="19"/>
      <c r="P110" s="19"/>
    </row>
    <row r="111" ht="18.75" customHeight="1">
      <c r="A111" s="90" t="s">
        <v>652</v>
      </c>
      <c r="B111" s="39" t="s">
        <v>111</v>
      </c>
      <c r="C111" s="39">
        <v>0.25</v>
      </c>
      <c r="D111" s="39" t="s">
        <v>391</v>
      </c>
      <c r="E111" s="39">
        <f t="shared" ref="E111:E114" si="92">$G$9*C111</f>
        <v>7.5</v>
      </c>
      <c r="F111" s="40">
        <f>'Reference price sheet'!$B$89</f>
        <v>12</v>
      </c>
      <c r="G111" s="41">
        <f>'Reference price sheet'!$C$89</f>
        <v>20</v>
      </c>
      <c r="H111" s="92">
        <f t="shared" ref="H111:H114" si="93">F111/G111</f>
        <v>0.6</v>
      </c>
      <c r="I111" s="92">
        <f t="shared" ref="I111:I112" si="94">J111/$G$3</f>
        <v>0.15</v>
      </c>
      <c r="J111" s="92">
        <f t="shared" ref="J111:J112" si="95">H111*E111/$G$8</f>
        <v>4.5</v>
      </c>
      <c r="K111" s="93">
        <f t="shared" ref="K111:K112" si="96">(ROUNDUP(E111/G111, 0)*F111)</f>
        <v>12</v>
      </c>
      <c r="L111" s="19"/>
      <c r="M111" s="19"/>
      <c r="N111" s="19"/>
      <c r="O111" s="19"/>
      <c r="P111" s="19"/>
    </row>
    <row r="112" ht="18.75" customHeight="1">
      <c r="A112" s="39"/>
      <c r="B112" s="39" t="s">
        <v>216</v>
      </c>
      <c r="C112" s="39">
        <v>6.0</v>
      </c>
      <c r="D112" s="39" t="s">
        <v>391</v>
      </c>
      <c r="E112" s="39">
        <f t="shared" si="92"/>
        <v>180</v>
      </c>
      <c r="F112" s="40">
        <f>'Reference price sheet'!$B$194</f>
        <v>1.5</v>
      </c>
      <c r="G112" s="41">
        <f>'Reference price sheet'!$C$194</f>
        <v>50</v>
      </c>
      <c r="H112" s="92">
        <f t="shared" si="93"/>
        <v>0.03</v>
      </c>
      <c r="I112" s="92">
        <f t="shared" si="94"/>
        <v>0.18</v>
      </c>
      <c r="J112" s="92">
        <f t="shared" si="95"/>
        <v>5.4</v>
      </c>
      <c r="K112" s="93">
        <f t="shared" si="96"/>
        <v>6</v>
      </c>
      <c r="L112" s="19"/>
      <c r="M112" s="19"/>
      <c r="N112" s="19"/>
      <c r="O112" s="19"/>
      <c r="P112" s="19"/>
    </row>
    <row r="113" ht="18.75" customHeight="1">
      <c r="A113" s="103"/>
      <c r="B113" s="103" t="s">
        <v>161</v>
      </c>
      <c r="C113" s="103">
        <v>1.0</v>
      </c>
      <c r="D113" s="103" t="s">
        <v>391</v>
      </c>
      <c r="E113" s="103">
        <f t="shared" si="92"/>
        <v>30</v>
      </c>
      <c r="F113" s="105">
        <f>'Reference price sheet'!$B$139</f>
        <v>0.2</v>
      </c>
      <c r="G113" s="106">
        <f>'Reference price sheet'!$C$139</f>
        <v>1</v>
      </c>
      <c r="H113" s="107">
        <f t="shared" si="93"/>
        <v>0.2</v>
      </c>
      <c r="I113" s="107">
        <v>0.0</v>
      </c>
      <c r="J113" s="107">
        <v>0.0</v>
      </c>
      <c r="K113" s="107">
        <v>0.0</v>
      </c>
      <c r="L113" s="19"/>
      <c r="M113" s="19"/>
      <c r="N113" s="19"/>
      <c r="O113" s="19"/>
      <c r="P113" s="19"/>
    </row>
    <row r="114" ht="18.75" customHeight="1">
      <c r="A114" s="103"/>
      <c r="B114" s="103" t="s">
        <v>252</v>
      </c>
      <c r="C114" s="103">
        <v>1.0</v>
      </c>
      <c r="D114" s="103" t="s">
        <v>391</v>
      </c>
      <c r="E114" s="103">
        <f t="shared" si="92"/>
        <v>30</v>
      </c>
      <c r="F114" s="105">
        <f>'Reference price sheet'!$B$230</f>
        <v>1</v>
      </c>
      <c r="G114" s="106">
        <f>'Reference price sheet'!$C$230</f>
        <v>5</v>
      </c>
      <c r="H114" s="107">
        <f t="shared" si="93"/>
        <v>0.2</v>
      </c>
      <c r="I114" s="107">
        <v>0.0</v>
      </c>
      <c r="J114" s="107">
        <v>0.0</v>
      </c>
      <c r="K114" s="107">
        <v>0.0</v>
      </c>
      <c r="L114" s="19"/>
      <c r="M114" s="19"/>
      <c r="N114" s="19"/>
      <c r="O114" s="19"/>
      <c r="P114" s="19"/>
    </row>
    <row r="115" ht="18.75" customHeight="1">
      <c r="A115" s="150" t="s">
        <v>653</v>
      </c>
      <c r="B115" s="151" t="s">
        <v>654</v>
      </c>
      <c r="C115" s="152"/>
      <c r="D115" s="153"/>
      <c r="E115" s="153"/>
      <c r="F115" s="154"/>
      <c r="G115" s="152"/>
      <c r="H115" s="154"/>
      <c r="I115" s="154"/>
      <c r="J115" s="154"/>
      <c r="K115" s="154"/>
      <c r="L115" s="19"/>
      <c r="M115" s="19"/>
      <c r="N115" s="19"/>
      <c r="O115" s="19"/>
      <c r="P115" s="19"/>
    </row>
    <row r="116" ht="18.75" customHeight="1">
      <c r="A116" s="90" t="s">
        <v>655</v>
      </c>
      <c r="B116" s="39" t="s">
        <v>111</v>
      </c>
      <c r="C116" s="39">
        <v>0.5</v>
      </c>
      <c r="D116" s="39" t="s">
        <v>391</v>
      </c>
      <c r="E116" s="39">
        <f t="shared" ref="E116:E117" si="97">$G$9*C116</f>
        <v>15</v>
      </c>
      <c r="F116" s="40">
        <f>'Reference price sheet'!$B$89</f>
        <v>12</v>
      </c>
      <c r="G116" s="41">
        <f>'Reference price sheet'!$C$89</f>
        <v>20</v>
      </c>
      <c r="H116" s="92">
        <f t="shared" ref="H116:H117" si="98">F116/G116</f>
        <v>0.6</v>
      </c>
      <c r="I116" s="92">
        <f>J116/$G$3</f>
        <v>0.3</v>
      </c>
      <c r="J116" s="92">
        <f>H116*E116/$G$8</f>
        <v>9</v>
      </c>
      <c r="K116" s="93">
        <f>(ROUNDUP(E116/G116, 0)*F116)</f>
        <v>12</v>
      </c>
      <c r="L116" s="19"/>
      <c r="M116" s="19"/>
      <c r="N116" s="19"/>
      <c r="O116" s="19"/>
      <c r="P116" s="19"/>
    </row>
    <row r="117" ht="18.75" customHeight="1">
      <c r="A117" s="103"/>
      <c r="B117" s="103" t="s">
        <v>136</v>
      </c>
      <c r="C117" s="103">
        <v>1.0</v>
      </c>
      <c r="D117" s="103" t="s">
        <v>391</v>
      </c>
      <c r="E117" s="103">
        <f t="shared" si="97"/>
        <v>30</v>
      </c>
      <c r="F117" s="105">
        <f>'Reference price sheet'!$B$114</f>
        <v>3</v>
      </c>
      <c r="G117" s="106">
        <f>'Reference price sheet'!$C$114</f>
        <v>250</v>
      </c>
      <c r="H117" s="107">
        <f t="shared" si="98"/>
        <v>0.012</v>
      </c>
      <c r="I117" s="107">
        <v>0.0</v>
      </c>
      <c r="J117" s="107">
        <v>0.0</v>
      </c>
      <c r="K117" s="107">
        <v>0.0</v>
      </c>
      <c r="L117" s="19"/>
      <c r="M117" s="19"/>
      <c r="N117" s="19"/>
      <c r="O117" s="19"/>
      <c r="P117" s="19"/>
    </row>
    <row r="118" ht="18.75" customHeight="1">
      <c r="A118" s="150" t="s">
        <v>656</v>
      </c>
      <c r="B118" s="151" t="s">
        <v>657</v>
      </c>
      <c r="C118" s="152"/>
      <c r="D118" s="153"/>
      <c r="E118" s="153"/>
      <c r="F118" s="154"/>
      <c r="G118" s="152"/>
      <c r="H118" s="154"/>
      <c r="I118" s="154"/>
      <c r="J118" s="154"/>
      <c r="K118" s="154"/>
      <c r="L118" s="19"/>
      <c r="M118" s="19"/>
      <c r="N118" s="19"/>
      <c r="O118" s="19"/>
      <c r="P118" s="19"/>
    </row>
    <row r="119" ht="18.75" customHeight="1">
      <c r="A119" s="39"/>
      <c r="B119" s="39" t="s">
        <v>227</v>
      </c>
      <c r="C119" s="39">
        <v>1.0</v>
      </c>
      <c r="D119" s="39" t="s">
        <v>494</v>
      </c>
      <c r="E119" s="45">
        <f>C119*$G$11</f>
        <v>5</v>
      </c>
      <c r="F119" s="40">
        <f>'Reference price sheet'!$B$205</f>
        <v>2</v>
      </c>
      <c r="G119" s="41">
        <f>'Reference price sheet'!$C$205</f>
        <v>1</v>
      </c>
      <c r="H119" s="92">
        <f t="shared" ref="H119:H120" si="99">F119/G119</f>
        <v>2</v>
      </c>
      <c r="I119" s="92">
        <f t="shared" ref="I119:I120" si="100">J119/$G$3</f>
        <v>0.3333333333</v>
      </c>
      <c r="J119" s="92">
        <f t="shared" ref="J119:J120" si="101">H119*E119/$G$8</f>
        <v>10</v>
      </c>
      <c r="K119" s="93">
        <f t="shared" ref="K119:K120" si="102">(ROUNDUP(E119/G119, 0)*F119)</f>
        <v>10</v>
      </c>
      <c r="L119" s="19"/>
      <c r="M119" s="19"/>
      <c r="N119" s="19"/>
      <c r="O119" s="19"/>
      <c r="P119" s="19"/>
    </row>
    <row r="120" ht="18.75" customHeight="1">
      <c r="A120" s="39"/>
      <c r="B120" s="39" t="s">
        <v>57</v>
      </c>
      <c r="C120" s="39">
        <v>1.0</v>
      </c>
      <c r="D120" s="39" t="s">
        <v>390</v>
      </c>
      <c r="E120" s="39">
        <f>$G$8*C120</f>
        <v>1</v>
      </c>
      <c r="F120" s="40">
        <f>'Reference price sheet'!$B$35</f>
        <v>0.8</v>
      </c>
      <c r="G120" s="41">
        <f>'Reference price sheet'!$C$35</f>
        <v>50</v>
      </c>
      <c r="H120" s="92">
        <f t="shared" si="99"/>
        <v>0.016</v>
      </c>
      <c r="I120" s="92">
        <f t="shared" si="100"/>
        <v>0.0005333333333</v>
      </c>
      <c r="J120" s="92">
        <f t="shared" si="101"/>
        <v>0.016</v>
      </c>
      <c r="K120" s="93">
        <f t="shared" si="102"/>
        <v>0.8</v>
      </c>
      <c r="L120" s="19"/>
      <c r="M120" s="19"/>
      <c r="N120" s="19"/>
      <c r="O120" s="19"/>
      <c r="P120" s="19"/>
    </row>
    <row r="121" ht="18.75" customHeight="1">
      <c r="A121" s="146" t="s">
        <v>658</v>
      </c>
      <c r="B121" s="148" t="s">
        <v>659</v>
      </c>
      <c r="C121" s="141"/>
      <c r="D121" s="141"/>
      <c r="E121" s="141"/>
      <c r="F121" s="142"/>
      <c r="G121" s="141"/>
      <c r="H121" s="142"/>
      <c r="I121" s="142">
        <v>0.0</v>
      </c>
      <c r="J121" s="142">
        <v>0.0</v>
      </c>
      <c r="K121" s="142">
        <v>0.0</v>
      </c>
      <c r="L121" s="19"/>
      <c r="M121" s="19"/>
      <c r="N121" s="19"/>
      <c r="O121" s="19"/>
      <c r="P121" s="19"/>
    </row>
    <row r="122" ht="22.5" customHeight="1">
      <c r="A122" s="81"/>
      <c r="B122" s="81"/>
      <c r="C122" s="81"/>
      <c r="D122" s="81"/>
      <c r="E122" s="81"/>
      <c r="F122" s="173"/>
      <c r="G122" s="81"/>
      <c r="H122" s="173" t="s">
        <v>484</v>
      </c>
      <c r="I122" s="98">
        <f t="shared" ref="I122:K122" si="103">SUM(I108:I121)</f>
        <v>1.045422222</v>
      </c>
      <c r="J122" s="98">
        <f t="shared" si="103"/>
        <v>31.36266667</v>
      </c>
      <c r="K122" s="98">
        <f t="shared" si="103"/>
        <v>46.6</v>
      </c>
      <c r="L122" s="19"/>
      <c r="M122" s="19"/>
      <c r="N122" s="19"/>
      <c r="O122" s="19"/>
      <c r="P122" s="19"/>
    </row>
    <row r="123" ht="15.75" customHeight="1">
      <c r="A123" s="19"/>
      <c r="B123" s="19"/>
      <c r="C123" s="19"/>
      <c r="D123" s="19"/>
      <c r="E123" s="19"/>
      <c r="F123" s="19"/>
      <c r="G123" s="19"/>
      <c r="H123" s="19"/>
      <c r="I123" s="19"/>
      <c r="J123" s="19"/>
      <c r="K123" s="19"/>
      <c r="L123" s="19"/>
      <c r="M123" s="19"/>
      <c r="N123" s="19"/>
      <c r="O123" s="19"/>
      <c r="P123" s="19"/>
    </row>
    <row r="124" ht="15.75" customHeight="1">
      <c r="A124" s="19"/>
      <c r="B124" s="19"/>
      <c r="C124" s="19"/>
      <c r="D124" s="19"/>
      <c r="E124" s="19"/>
      <c r="F124" s="19"/>
      <c r="G124" s="19"/>
      <c r="H124" s="19"/>
      <c r="I124" s="19"/>
      <c r="J124" s="19"/>
      <c r="K124" s="19"/>
      <c r="L124" s="19"/>
      <c r="M124" s="19"/>
      <c r="N124" s="19"/>
      <c r="O124" s="19"/>
      <c r="P124" s="19"/>
    </row>
    <row r="125" ht="15.75" customHeight="1">
      <c r="A125" s="19"/>
      <c r="B125" s="19"/>
      <c r="C125" s="19"/>
      <c r="D125" s="19"/>
      <c r="E125" s="19"/>
      <c r="F125" s="19"/>
      <c r="G125" s="19"/>
      <c r="H125" s="19"/>
      <c r="I125" s="19"/>
      <c r="J125" s="19"/>
      <c r="K125" s="19"/>
      <c r="L125" s="19"/>
      <c r="M125" s="19"/>
      <c r="N125" s="19"/>
      <c r="O125" s="19"/>
      <c r="P125" s="19"/>
    </row>
    <row r="126" ht="15.75" customHeight="1">
      <c r="A126" s="19"/>
      <c r="B126" s="19"/>
      <c r="C126" s="19"/>
      <c r="D126" s="19"/>
      <c r="E126" s="19"/>
      <c r="F126" s="19"/>
      <c r="G126" s="19"/>
      <c r="H126" s="19"/>
      <c r="I126" s="19"/>
      <c r="J126" s="19"/>
      <c r="K126" s="19"/>
      <c r="L126" s="19"/>
      <c r="M126" s="19"/>
      <c r="N126" s="19"/>
      <c r="O126" s="19"/>
      <c r="P126" s="19"/>
    </row>
    <row r="127" ht="15.75" customHeight="1">
      <c r="A127" s="19"/>
      <c r="B127" s="19"/>
      <c r="C127" s="19"/>
      <c r="D127" s="19"/>
      <c r="E127" s="19"/>
      <c r="F127" s="19"/>
      <c r="G127" s="19"/>
      <c r="H127" s="19"/>
      <c r="I127" s="19"/>
      <c r="J127" s="19"/>
      <c r="K127" s="19"/>
      <c r="L127" s="19"/>
      <c r="M127" s="19"/>
      <c r="N127" s="19"/>
      <c r="O127" s="19"/>
      <c r="P127" s="19"/>
    </row>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sheetData>
  <mergeCells count="21">
    <mergeCell ref="C5:F5"/>
    <mergeCell ref="C6:F6"/>
    <mergeCell ref="H4:K6"/>
    <mergeCell ref="H7:K9"/>
    <mergeCell ref="C8:F8"/>
    <mergeCell ref="C9:F9"/>
    <mergeCell ref="C10:F10"/>
    <mergeCell ref="H10:K11"/>
    <mergeCell ref="C11:F11"/>
    <mergeCell ref="A12:K12"/>
    <mergeCell ref="A28:K28"/>
    <mergeCell ref="A81:K81"/>
    <mergeCell ref="A93:K93"/>
    <mergeCell ref="A106:K106"/>
    <mergeCell ref="A1:K1"/>
    <mergeCell ref="A2:K2"/>
    <mergeCell ref="A3:B11"/>
    <mergeCell ref="C3:F3"/>
    <mergeCell ref="H3:K3"/>
    <mergeCell ref="C4:F4"/>
    <mergeCell ref="C7:F7"/>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34.13"/>
    <col customWidth="1" min="2" max="2" width="86.0"/>
    <col customWidth="1" min="3" max="3" width="14.13"/>
    <col customWidth="1" min="4" max="4" width="10.13"/>
    <col customWidth="1" min="5" max="6" width="14.13"/>
    <col customWidth="1" min="7" max="7" width="20.13"/>
    <col customWidth="1" min="8" max="10" width="14.13"/>
    <col customWidth="1" min="11" max="11" width="15.63"/>
    <col customWidth="1" min="12" max="26" width="14.38"/>
  </cols>
  <sheetData>
    <row r="1" ht="37.5" customHeight="1">
      <c r="A1" s="1" t="s">
        <v>660</v>
      </c>
      <c r="B1" s="2"/>
      <c r="C1" s="2"/>
      <c r="D1" s="2"/>
      <c r="E1" s="2"/>
      <c r="F1" s="2"/>
      <c r="G1" s="2"/>
      <c r="H1" s="2"/>
      <c r="I1" s="2"/>
      <c r="J1" s="2"/>
      <c r="K1" s="3"/>
      <c r="L1" s="19"/>
      <c r="M1" s="19"/>
      <c r="N1" s="19"/>
      <c r="O1" s="19"/>
      <c r="P1" s="19"/>
    </row>
    <row r="2" ht="22.5" customHeight="1">
      <c r="A2" s="5" t="s">
        <v>661</v>
      </c>
      <c r="B2" s="2"/>
      <c r="C2" s="2"/>
      <c r="D2" s="2"/>
      <c r="E2" s="2"/>
      <c r="F2" s="2"/>
      <c r="G2" s="2"/>
      <c r="H2" s="2"/>
      <c r="I2" s="2"/>
      <c r="J2" s="2"/>
      <c r="K2" s="3"/>
      <c r="L2" s="19"/>
      <c r="M2" s="19"/>
      <c r="N2" s="19"/>
      <c r="O2" s="19"/>
      <c r="P2" s="19"/>
    </row>
    <row r="3" ht="18.75" customHeight="1">
      <c r="A3" s="73" t="s">
        <v>662</v>
      </c>
      <c r="B3" s="74"/>
      <c r="C3" s="75" t="s">
        <v>369</v>
      </c>
      <c r="D3" s="2"/>
      <c r="E3" s="2"/>
      <c r="F3" s="3"/>
      <c r="G3" s="231">
        <v>30.0</v>
      </c>
      <c r="H3" s="77" t="s">
        <v>370</v>
      </c>
      <c r="I3" s="2"/>
      <c r="J3" s="2"/>
      <c r="K3" s="3"/>
      <c r="L3" s="19"/>
      <c r="M3" s="19"/>
      <c r="N3" s="19"/>
      <c r="O3" s="19"/>
      <c r="P3" s="19"/>
    </row>
    <row r="4" ht="18.75" customHeight="1">
      <c r="A4" s="78"/>
      <c r="B4" s="79"/>
      <c r="C4" s="80" t="s">
        <v>663</v>
      </c>
      <c r="D4" s="2"/>
      <c r="E4" s="2"/>
      <c r="F4" s="3"/>
      <c r="G4" s="81">
        <f>$G$3/2</f>
        <v>15</v>
      </c>
      <c r="H4" s="82" t="s">
        <v>664</v>
      </c>
      <c r="I4" s="83"/>
      <c r="J4" s="83"/>
      <c r="K4" s="74"/>
      <c r="L4" s="19"/>
      <c r="M4" s="19"/>
      <c r="N4" s="19"/>
      <c r="O4" s="19"/>
      <c r="P4" s="19"/>
    </row>
    <row r="5" ht="18.75" customHeight="1">
      <c r="A5" s="78"/>
      <c r="B5" s="79"/>
      <c r="C5" s="75" t="s">
        <v>373</v>
      </c>
      <c r="D5" s="2"/>
      <c r="E5" s="2"/>
      <c r="F5" s="3"/>
      <c r="G5" s="76">
        <v>1.0</v>
      </c>
      <c r="H5" s="78"/>
      <c r="K5" s="79"/>
      <c r="L5" s="19"/>
      <c r="M5" s="19"/>
      <c r="N5" s="19"/>
      <c r="O5" s="19"/>
      <c r="P5" s="19"/>
    </row>
    <row r="6" ht="18.75" customHeight="1">
      <c r="A6" s="78"/>
      <c r="B6" s="79"/>
      <c r="C6" s="75" t="s">
        <v>374</v>
      </c>
      <c r="D6" s="2"/>
      <c r="E6" s="2"/>
      <c r="F6" s="3"/>
      <c r="G6" s="76">
        <v>5.0</v>
      </c>
      <c r="H6" s="84"/>
      <c r="I6" s="85"/>
      <c r="J6" s="85"/>
      <c r="K6" s="86"/>
      <c r="L6" s="19"/>
      <c r="M6" s="19"/>
      <c r="N6" s="19"/>
      <c r="O6" s="19"/>
      <c r="P6" s="19"/>
    </row>
    <row r="7" ht="18.75" customHeight="1">
      <c r="A7" s="78"/>
      <c r="B7" s="79"/>
      <c r="C7" s="80" t="s">
        <v>665</v>
      </c>
      <c r="D7" s="2"/>
      <c r="E7" s="2"/>
      <c r="F7" s="3"/>
      <c r="G7" s="81">
        <f>$G$3/$G$6</f>
        <v>6</v>
      </c>
      <c r="H7" s="87" t="s">
        <v>470</v>
      </c>
      <c r="I7" s="83"/>
      <c r="J7" s="83"/>
      <c r="K7" s="74"/>
      <c r="L7" s="19"/>
      <c r="M7" s="19"/>
      <c r="N7" s="19"/>
      <c r="O7" s="19"/>
      <c r="P7" s="19"/>
    </row>
    <row r="8" ht="18.75" customHeight="1">
      <c r="A8" s="78"/>
      <c r="B8" s="79"/>
      <c r="C8" s="75" t="s">
        <v>376</v>
      </c>
      <c r="D8" s="2"/>
      <c r="E8" s="2"/>
      <c r="F8" s="3"/>
      <c r="G8" s="76">
        <v>1.0</v>
      </c>
      <c r="H8" s="78"/>
      <c r="K8" s="79"/>
      <c r="L8" s="19"/>
      <c r="M8" s="19"/>
      <c r="N8" s="19"/>
      <c r="O8" s="19"/>
      <c r="P8" s="19"/>
    </row>
    <row r="9" ht="18.75" customHeight="1">
      <c r="A9" s="78"/>
      <c r="B9" s="79"/>
      <c r="C9" s="80" t="s">
        <v>666</v>
      </c>
      <c r="D9" s="2"/>
      <c r="E9" s="2"/>
      <c r="F9" s="3"/>
      <c r="G9" s="81">
        <f>$G$3*$G$8</f>
        <v>30</v>
      </c>
      <c r="H9" s="84"/>
      <c r="I9" s="85"/>
      <c r="J9" s="85"/>
      <c r="K9" s="86"/>
      <c r="L9" s="19"/>
      <c r="M9" s="19"/>
      <c r="N9" s="19"/>
      <c r="O9" s="19"/>
      <c r="P9" s="19"/>
    </row>
    <row r="10" ht="18.75" customHeight="1">
      <c r="A10" s="78"/>
      <c r="B10" s="79"/>
      <c r="C10" s="80" t="s">
        <v>667</v>
      </c>
      <c r="D10" s="2"/>
      <c r="E10" s="2"/>
      <c r="F10" s="3"/>
      <c r="G10" s="81">
        <f>$G$9/2</f>
        <v>15</v>
      </c>
      <c r="H10" s="139" t="s">
        <v>473</v>
      </c>
      <c r="I10" s="83"/>
      <c r="J10" s="83"/>
      <c r="K10" s="74"/>
      <c r="L10" s="19"/>
      <c r="M10" s="19"/>
      <c r="N10" s="19"/>
      <c r="O10" s="19"/>
      <c r="P10" s="19"/>
    </row>
    <row r="11" ht="18.75" customHeight="1">
      <c r="A11" s="84"/>
      <c r="B11" s="86"/>
      <c r="C11" s="80" t="s">
        <v>668</v>
      </c>
      <c r="D11" s="2"/>
      <c r="E11" s="2"/>
      <c r="F11" s="3"/>
      <c r="G11" s="81">
        <f>$G$6*$G$8</f>
        <v>5</v>
      </c>
      <c r="H11" s="84"/>
      <c r="I11" s="85"/>
      <c r="J11" s="85"/>
      <c r="K11" s="86"/>
      <c r="L11" s="19"/>
      <c r="M11" s="19"/>
      <c r="N11" s="19"/>
      <c r="O11" s="19"/>
      <c r="P11" s="19"/>
    </row>
    <row r="12" ht="23.25" customHeight="1">
      <c r="A12" s="88" t="s">
        <v>669</v>
      </c>
      <c r="B12" s="2"/>
      <c r="C12" s="2"/>
      <c r="D12" s="2"/>
      <c r="E12" s="2"/>
      <c r="F12" s="2"/>
      <c r="G12" s="2"/>
      <c r="H12" s="2"/>
      <c r="I12" s="2"/>
      <c r="J12" s="2"/>
      <c r="K12" s="3"/>
      <c r="L12" s="19"/>
      <c r="M12" s="19"/>
      <c r="N12" s="19"/>
      <c r="O12" s="19"/>
      <c r="P12" s="19"/>
    </row>
    <row r="13" ht="23.25" customHeight="1">
      <c r="A13" s="89" t="s">
        <v>381</v>
      </c>
      <c r="B13" s="89" t="s">
        <v>24</v>
      </c>
      <c r="C13" s="89" t="s">
        <v>382</v>
      </c>
      <c r="D13" s="89" t="s">
        <v>383</v>
      </c>
      <c r="E13" s="89" t="s">
        <v>384</v>
      </c>
      <c r="F13" s="89" t="s">
        <v>25</v>
      </c>
      <c r="G13" s="89" t="s">
        <v>26</v>
      </c>
      <c r="H13" s="89" t="s">
        <v>385</v>
      </c>
      <c r="I13" s="89" t="s">
        <v>386</v>
      </c>
      <c r="J13" s="89" t="s">
        <v>387</v>
      </c>
      <c r="K13" s="89" t="s">
        <v>388</v>
      </c>
      <c r="L13" s="19"/>
      <c r="M13" s="19"/>
      <c r="N13" s="19"/>
      <c r="O13" s="19"/>
      <c r="P13" s="19"/>
    </row>
    <row r="14" ht="18.75" customHeight="1">
      <c r="A14" s="150" t="s">
        <v>650</v>
      </c>
      <c r="B14" s="151" t="s">
        <v>670</v>
      </c>
      <c r="C14" s="152"/>
      <c r="D14" s="153"/>
      <c r="E14" s="153"/>
      <c r="F14" s="154"/>
      <c r="G14" s="153"/>
      <c r="H14" s="154"/>
      <c r="I14" s="154"/>
      <c r="J14" s="154"/>
      <c r="K14" s="154"/>
      <c r="L14" s="19"/>
      <c r="M14" s="19"/>
      <c r="N14" s="19"/>
      <c r="O14" s="19"/>
      <c r="P14" s="19"/>
    </row>
    <row r="15" ht="18.75" customHeight="1">
      <c r="A15" s="90" t="s">
        <v>652</v>
      </c>
      <c r="B15" s="39" t="s">
        <v>111</v>
      </c>
      <c r="C15" s="137">
        <v>0.25</v>
      </c>
      <c r="D15" s="39" t="s">
        <v>391</v>
      </c>
      <c r="E15" s="39">
        <f t="shared" ref="E15:E16" si="1">$G$9*C15</f>
        <v>7.5</v>
      </c>
      <c r="F15" s="40">
        <f>'Reference price sheet'!$B$89</f>
        <v>12</v>
      </c>
      <c r="G15" s="41">
        <f>'Reference price sheet'!$C$89</f>
        <v>20</v>
      </c>
      <c r="H15" s="92">
        <f t="shared" ref="H15:H19" si="2">F15/G15</f>
        <v>0.6</v>
      </c>
      <c r="I15" s="92">
        <f t="shared" ref="I15:I17" si="3">J15/$G$3</f>
        <v>0.15</v>
      </c>
      <c r="J15" s="92">
        <f t="shared" ref="J15:J17" si="4">H15*E15/$G$8</f>
        <v>4.5</v>
      </c>
      <c r="K15" s="93">
        <f t="shared" ref="K15:K17" si="5">(ROUNDUP(E15/G15, 0)*F15)</f>
        <v>12</v>
      </c>
      <c r="L15" s="19"/>
      <c r="M15" s="19"/>
      <c r="N15" s="19"/>
      <c r="O15" s="19"/>
      <c r="P15" s="19"/>
    </row>
    <row r="16" ht="18.75" customHeight="1">
      <c r="A16" s="94"/>
      <c r="B16" s="39" t="s">
        <v>195</v>
      </c>
      <c r="C16" s="137">
        <v>1.0</v>
      </c>
      <c r="D16" s="39" t="s">
        <v>391</v>
      </c>
      <c r="E16" s="39">
        <f t="shared" si="1"/>
        <v>30</v>
      </c>
      <c r="F16" s="40">
        <f>'Reference price sheet'!$B$173</f>
        <v>1.9</v>
      </c>
      <c r="G16" s="41">
        <f>'Reference price sheet'!$C$173</f>
        <v>25</v>
      </c>
      <c r="H16" s="92">
        <f t="shared" si="2"/>
        <v>0.076</v>
      </c>
      <c r="I16" s="92">
        <f t="shared" si="3"/>
        <v>0.076</v>
      </c>
      <c r="J16" s="92">
        <f t="shared" si="4"/>
        <v>2.28</v>
      </c>
      <c r="K16" s="93">
        <f t="shared" si="5"/>
        <v>3.8</v>
      </c>
      <c r="L16" s="19"/>
      <c r="M16" s="19"/>
      <c r="N16" s="19"/>
      <c r="O16" s="19"/>
      <c r="P16" s="19"/>
    </row>
    <row r="17" ht="18.75" customHeight="1">
      <c r="A17" s="94"/>
      <c r="B17" s="39" t="s">
        <v>94</v>
      </c>
      <c r="C17" s="137">
        <v>1.0</v>
      </c>
      <c r="D17" s="39" t="s">
        <v>390</v>
      </c>
      <c r="E17" s="39">
        <f>$G$8*C17</f>
        <v>1</v>
      </c>
      <c r="F17" s="40">
        <f>'Reference price sheet'!$B$72</f>
        <v>2</v>
      </c>
      <c r="G17" s="41">
        <f>'Reference price sheet'!$C$72</f>
        <v>12</v>
      </c>
      <c r="H17" s="92">
        <f t="shared" si="2"/>
        <v>0.1666666667</v>
      </c>
      <c r="I17" s="92">
        <f t="shared" si="3"/>
        <v>0.005555555556</v>
      </c>
      <c r="J17" s="92">
        <f t="shared" si="4"/>
        <v>0.1666666667</v>
      </c>
      <c r="K17" s="93">
        <f t="shared" si="5"/>
        <v>2</v>
      </c>
      <c r="L17" s="19"/>
      <c r="M17" s="19"/>
      <c r="N17" s="19"/>
      <c r="O17" s="19"/>
      <c r="P17" s="19"/>
    </row>
    <row r="18" ht="18.75" customHeight="1">
      <c r="A18" s="103"/>
      <c r="B18" s="103" t="s">
        <v>161</v>
      </c>
      <c r="C18" s="103">
        <v>1.0</v>
      </c>
      <c r="D18" s="103" t="s">
        <v>391</v>
      </c>
      <c r="E18" s="103">
        <f t="shared" ref="E18:E19" si="6">$G$9*C18</f>
        <v>30</v>
      </c>
      <c r="F18" s="105">
        <f>'Reference price sheet'!$B$139</f>
        <v>0.2</v>
      </c>
      <c r="G18" s="106">
        <f>'Reference price sheet'!$C$139</f>
        <v>1</v>
      </c>
      <c r="H18" s="107">
        <f t="shared" si="2"/>
        <v>0.2</v>
      </c>
      <c r="I18" s="107">
        <v>0.0</v>
      </c>
      <c r="J18" s="107">
        <v>0.0</v>
      </c>
      <c r="K18" s="107">
        <v>0.0</v>
      </c>
      <c r="L18" s="19"/>
      <c r="M18" s="19"/>
      <c r="N18" s="19"/>
      <c r="O18" s="19"/>
      <c r="P18" s="19"/>
    </row>
    <row r="19" ht="18.75" customHeight="1">
      <c r="A19" s="103"/>
      <c r="B19" s="103" t="s">
        <v>252</v>
      </c>
      <c r="C19" s="103">
        <v>1.0</v>
      </c>
      <c r="D19" s="103" t="s">
        <v>391</v>
      </c>
      <c r="E19" s="103">
        <f t="shared" si="6"/>
        <v>30</v>
      </c>
      <c r="F19" s="105">
        <f>'Reference price sheet'!$B$230</f>
        <v>1</v>
      </c>
      <c r="G19" s="106">
        <f>'Reference price sheet'!$C$230</f>
        <v>5</v>
      </c>
      <c r="H19" s="107">
        <f t="shared" si="2"/>
        <v>0.2</v>
      </c>
      <c r="I19" s="107">
        <v>0.0</v>
      </c>
      <c r="J19" s="107">
        <v>0.0</v>
      </c>
      <c r="K19" s="107">
        <v>0.0</v>
      </c>
      <c r="L19" s="19"/>
      <c r="M19" s="19"/>
      <c r="N19" s="19"/>
      <c r="O19" s="19"/>
      <c r="P19" s="19"/>
    </row>
    <row r="20" ht="18.75" customHeight="1">
      <c r="A20" s="150" t="s">
        <v>671</v>
      </c>
      <c r="B20" s="151" t="s">
        <v>672</v>
      </c>
      <c r="C20" s="152"/>
      <c r="D20" s="153"/>
      <c r="E20" s="153"/>
      <c r="F20" s="154"/>
      <c r="G20" s="152"/>
      <c r="H20" s="154"/>
      <c r="I20" s="154"/>
      <c r="J20" s="154"/>
      <c r="K20" s="154"/>
      <c r="L20" s="19"/>
      <c r="M20" s="19"/>
      <c r="N20" s="19"/>
      <c r="O20" s="19"/>
      <c r="P20" s="19"/>
    </row>
    <row r="21" ht="18.75" customHeight="1">
      <c r="A21" s="232" t="s">
        <v>673</v>
      </c>
      <c r="B21" s="39" t="s">
        <v>111</v>
      </c>
      <c r="C21" s="137">
        <v>1.0</v>
      </c>
      <c r="D21" s="39" t="s">
        <v>391</v>
      </c>
      <c r="E21" s="39">
        <f t="shared" ref="E21:E26" si="7">$G$9*C21</f>
        <v>30</v>
      </c>
      <c r="F21" s="40">
        <f>'Reference price sheet'!$B$89</f>
        <v>12</v>
      </c>
      <c r="G21" s="41">
        <f>'Reference price sheet'!$C$89</f>
        <v>20</v>
      </c>
      <c r="H21" s="92">
        <f t="shared" ref="H21:H26" si="8">F21/G21</f>
        <v>0.6</v>
      </c>
      <c r="I21" s="92">
        <f t="shared" ref="I21:I25" si="9">J21/$G$3</f>
        <v>0.6</v>
      </c>
      <c r="J21" s="92">
        <f t="shared" ref="J21:J25" si="10">H21*E21/$G$8</f>
        <v>18</v>
      </c>
      <c r="K21" s="93">
        <f t="shared" ref="K21:K25" si="11">(ROUNDUP(E21/G21, 0)*F21)</f>
        <v>24</v>
      </c>
      <c r="L21" s="19"/>
      <c r="M21" s="19"/>
      <c r="N21" s="19"/>
      <c r="O21" s="19"/>
      <c r="P21" s="19"/>
    </row>
    <row r="22" ht="18.75" customHeight="1">
      <c r="A22" s="94"/>
      <c r="B22" s="39" t="s">
        <v>168</v>
      </c>
      <c r="C22" s="137">
        <v>1.0</v>
      </c>
      <c r="D22" s="39" t="s">
        <v>391</v>
      </c>
      <c r="E22" s="39">
        <f t="shared" si="7"/>
        <v>30</v>
      </c>
      <c r="F22" s="40">
        <f>'Reference price sheet'!$B$146</f>
        <v>2.25</v>
      </c>
      <c r="G22" s="41">
        <f>'Reference price sheet'!$C$146</f>
        <v>250</v>
      </c>
      <c r="H22" s="92">
        <f t="shared" si="8"/>
        <v>0.009</v>
      </c>
      <c r="I22" s="92">
        <f t="shared" si="9"/>
        <v>0.009</v>
      </c>
      <c r="J22" s="92">
        <f t="shared" si="10"/>
        <v>0.27</v>
      </c>
      <c r="K22" s="93">
        <f t="shared" si="11"/>
        <v>2.25</v>
      </c>
      <c r="L22" s="19"/>
      <c r="M22" s="19"/>
      <c r="N22" s="19"/>
      <c r="O22" s="19"/>
      <c r="P22" s="19"/>
    </row>
    <row r="23" ht="18.75" customHeight="1">
      <c r="A23" s="39"/>
      <c r="B23" s="39" t="s">
        <v>216</v>
      </c>
      <c r="C23" s="137">
        <v>6.0</v>
      </c>
      <c r="D23" s="39" t="s">
        <v>391</v>
      </c>
      <c r="E23" s="39">
        <f t="shared" si="7"/>
        <v>180</v>
      </c>
      <c r="F23" s="40">
        <f>'Reference price sheet'!$B$194</f>
        <v>1.5</v>
      </c>
      <c r="G23" s="41">
        <f>'Reference price sheet'!$C$194</f>
        <v>50</v>
      </c>
      <c r="H23" s="92">
        <f t="shared" si="8"/>
        <v>0.03</v>
      </c>
      <c r="I23" s="92">
        <f t="shared" si="9"/>
        <v>0.18</v>
      </c>
      <c r="J23" s="92">
        <f t="shared" si="10"/>
        <v>5.4</v>
      </c>
      <c r="K23" s="93">
        <f t="shared" si="11"/>
        <v>6</v>
      </c>
      <c r="L23" s="19"/>
      <c r="M23" s="19"/>
      <c r="N23" s="19"/>
      <c r="O23" s="19"/>
      <c r="P23" s="19"/>
    </row>
    <row r="24" ht="18.75" customHeight="1">
      <c r="A24" s="39"/>
      <c r="B24" s="39" t="s">
        <v>58</v>
      </c>
      <c r="C24" s="137">
        <v>0.25</v>
      </c>
      <c r="D24" s="39" t="s">
        <v>391</v>
      </c>
      <c r="E24" s="39">
        <f t="shared" si="7"/>
        <v>7.5</v>
      </c>
      <c r="F24" s="40">
        <f>'Reference price sheet'!$B$36</f>
        <v>12</v>
      </c>
      <c r="G24" s="41">
        <f>'Reference price sheet'!$C$36</f>
        <v>30</v>
      </c>
      <c r="H24" s="92">
        <f t="shared" si="8"/>
        <v>0.4</v>
      </c>
      <c r="I24" s="92">
        <f t="shared" si="9"/>
        <v>0.1</v>
      </c>
      <c r="J24" s="92">
        <f t="shared" si="10"/>
        <v>3</v>
      </c>
      <c r="K24" s="93">
        <f t="shared" si="11"/>
        <v>12</v>
      </c>
      <c r="L24" s="19"/>
      <c r="M24" s="19"/>
      <c r="N24" s="19"/>
      <c r="O24" s="19"/>
      <c r="P24" s="19"/>
    </row>
    <row r="25" ht="18.75" customHeight="1">
      <c r="A25" s="39"/>
      <c r="B25" s="39" t="s">
        <v>244</v>
      </c>
      <c r="C25" s="137">
        <v>0.25</v>
      </c>
      <c r="D25" s="39" t="s">
        <v>391</v>
      </c>
      <c r="E25" s="39">
        <f t="shared" si="7"/>
        <v>7.5</v>
      </c>
      <c r="F25" s="40">
        <f>'Reference price sheet'!$B$222</f>
        <v>5</v>
      </c>
      <c r="G25" s="41">
        <f>'Reference price sheet'!$C$222</f>
        <v>1</v>
      </c>
      <c r="H25" s="92">
        <f t="shared" si="8"/>
        <v>5</v>
      </c>
      <c r="I25" s="92">
        <f t="shared" si="9"/>
        <v>1.25</v>
      </c>
      <c r="J25" s="92">
        <f t="shared" si="10"/>
        <v>37.5</v>
      </c>
      <c r="K25" s="93">
        <f t="shared" si="11"/>
        <v>40</v>
      </c>
      <c r="L25" s="19"/>
      <c r="M25" s="19"/>
      <c r="N25" s="19"/>
      <c r="O25" s="19"/>
      <c r="P25" s="19"/>
    </row>
    <row r="26" ht="18.75" customHeight="1">
      <c r="A26" s="103"/>
      <c r="B26" s="103" t="s">
        <v>674</v>
      </c>
      <c r="C26" s="189">
        <v>0.3</v>
      </c>
      <c r="D26" s="104" t="s">
        <v>391</v>
      </c>
      <c r="E26" s="103">
        <f t="shared" si="7"/>
        <v>9</v>
      </c>
      <c r="F26" s="105">
        <f>'Reference price sheet'!$B$223</f>
        <v>2.5</v>
      </c>
      <c r="G26" s="106">
        <f>'Reference price sheet'!$C$223</f>
        <v>1</v>
      </c>
      <c r="H26" s="107">
        <f t="shared" si="8"/>
        <v>2.5</v>
      </c>
      <c r="I26" s="107">
        <v>0.0</v>
      </c>
      <c r="J26" s="107">
        <v>0.0</v>
      </c>
      <c r="K26" s="107">
        <v>0.0</v>
      </c>
      <c r="L26" s="19"/>
      <c r="M26" s="19"/>
      <c r="N26" s="19"/>
      <c r="O26" s="19"/>
      <c r="P26" s="19"/>
    </row>
    <row r="27" ht="18.75" customHeight="1">
      <c r="A27" s="150"/>
      <c r="B27" s="151" t="s">
        <v>675</v>
      </c>
      <c r="C27" s="152"/>
      <c r="D27" s="153"/>
      <c r="E27" s="153"/>
      <c r="F27" s="154"/>
      <c r="G27" s="152"/>
      <c r="H27" s="154"/>
      <c r="I27" s="154"/>
      <c r="J27" s="154"/>
      <c r="K27" s="154"/>
      <c r="L27" s="19"/>
      <c r="M27" s="19"/>
      <c r="N27" s="19"/>
      <c r="O27" s="19"/>
      <c r="P27" s="19"/>
    </row>
    <row r="28" ht="18.75" customHeight="1">
      <c r="A28" s="39"/>
      <c r="B28" s="39" t="s">
        <v>227</v>
      </c>
      <c r="C28" s="45">
        <v>1.0</v>
      </c>
      <c r="D28" s="94" t="s">
        <v>494</v>
      </c>
      <c r="E28" s="45">
        <f t="shared" ref="E28:E29" si="12">C28*$G$11</f>
        <v>5</v>
      </c>
      <c r="F28" s="40">
        <f>'Reference price sheet'!$B$205</f>
        <v>2</v>
      </c>
      <c r="G28" s="41">
        <f>'Reference price sheet'!$C$205</f>
        <v>1</v>
      </c>
      <c r="H28" s="92">
        <f t="shared" ref="H28:H29" si="13">F28/G28</f>
        <v>2</v>
      </c>
      <c r="I28" s="92">
        <f t="shared" ref="I28:I29" si="14">J28/$G$3</f>
        <v>0.3333333333</v>
      </c>
      <c r="J28" s="92">
        <f t="shared" ref="J28:J29" si="15">H28*E28/$G$8</f>
        <v>10</v>
      </c>
      <c r="K28" s="93">
        <f t="shared" ref="K28:K29" si="16">(ROUNDUP(E28/G28, 0)*F28)</f>
        <v>10</v>
      </c>
      <c r="L28" s="19"/>
      <c r="M28" s="19"/>
      <c r="N28" s="19"/>
      <c r="O28" s="19"/>
      <c r="P28" s="19"/>
    </row>
    <row r="29" ht="18.75" customHeight="1">
      <c r="A29" s="39"/>
      <c r="B29" s="39" t="s">
        <v>57</v>
      </c>
      <c r="C29" s="45">
        <v>1.0</v>
      </c>
      <c r="D29" s="94" t="s">
        <v>494</v>
      </c>
      <c r="E29" s="45">
        <f t="shared" si="12"/>
        <v>5</v>
      </c>
      <c r="F29" s="40">
        <f>'Reference price sheet'!$B$35</f>
        <v>0.8</v>
      </c>
      <c r="G29" s="41">
        <f>'Reference price sheet'!$C$35</f>
        <v>50</v>
      </c>
      <c r="H29" s="92">
        <f t="shared" si="13"/>
        <v>0.016</v>
      </c>
      <c r="I29" s="92">
        <f t="shared" si="14"/>
        <v>0.002666666667</v>
      </c>
      <c r="J29" s="92">
        <f t="shared" si="15"/>
        <v>0.08</v>
      </c>
      <c r="K29" s="93">
        <f t="shared" si="16"/>
        <v>0.8</v>
      </c>
      <c r="L29" s="19"/>
      <c r="M29" s="19"/>
      <c r="N29" s="19"/>
      <c r="O29" s="19"/>
      <c r="P29" s="19"/>
    </row>
    <row r="30" ht="18.75" customHeight="1">
      <c r="A30" s="146" t="s">
        <v>504</v>
      </c>
      <c r="B30" s="148" t="s">
        <v>659</v>
      </c>
      <c r="C30" s="141"/>
      <c r="D30" s="141"/>
      <c r="E30" s="141"/>
      <c r="F30" s="142"/>
      <c r="G30" s="141"/>
      <c r="H30" s="142"/>
      <c r="I30" s="142">
        <v>0.0</v>
      </c>
      <c r="J30" s="142">
        <v>0.0</v>
      </c>
      <c r="K30" s="142">
        <v>0.0</v>
      </c>
      <c r="L30" s="19"/>
      <c r="M30" s="19"/>
      <c r="N30" s="19"/>
      <c r="O30" s="19"/>
      <c r="P30" s="19"/>
    </row>
    <row r="31" ht="22.5" customHeight="1">
      <c r="A31" s="97"/>
      <c r="B31" s="97"/>
      <c r="C31" s="97"/>
      <c r="D31" s="97"/>
      <c r="E31" s="97"/>
      <c r="F31" s="97"/>
      <c r="G31" s="97"/>
      <c r="H31" s="97" t="s">
        <v>484</v>
      </c>
      <c r="I31" s="98">
        <f t="shared" ref="I31:K31" si="17">SUM(I14:I30)</f>
        <v>2.706555556</v>
      </c>
      <c r="J31" s="98">
        <f t="shared" si="17"/>
        <v>81.19666667</v>
      </c>
      <c r="K31" s="98">
        <f t="shared" si="17"/>
        <v>112.85</v>
      </c>
      <c r="L31" s="19"/>
      <c r="M31" s="19"/>
      <c r="N31" s="19"/>
      <c r="O31" s="19"/>
      <c r="P31" s="19"/>
    </row>
    <row r="32" ht="22.5" customHeight="1">
      <c r="A32" s="88" t="s">
        <v>676</v>
      </c>
      <c r="B32" s="2"/>
      <c r="C32" s="2"/>
      <c r="D32" s="2"/>
      <c r="E32" s="2"/>
      <c r="F32" s="2"/>
      <c r="G32" s="2"/>
      <c r="H32" s="2"/>
      <c r="I32" s="2"/>
      <c r="J32" s="2"/>
      <c r="K32" s="3"/>
      <c r="L32" s="19"/>
      <c r="M32" s="19"/>
      <c r="N32" s="19"/>
      <c r="O32" s="19"/>
      <c r="P32" s="19"/>
    </row>
    <row r="33" ht="22.5" customHeight="1">
      <c r="A33" s="89" t="s">
        <v>381</v>
      </c>
      <c r="B33" s="89" t="s">
        <v>24</v>
      </c>
      <c r="C33" s="89" t="s">
        <v>382</v>
      </c>
      <c r="D33" s="89" t="s">
        <v>383</v>
      </c>
      <c r="E33" s="89" t="s">
        <v>384</v>
      </c>
      <c r="F33" s="89" t="s">
        <v>25</v>
      </c>
      <c r="G33" s="89" t="s">
        <v>26</v>
      </c>
      <c r="H33" s="89" t="s">
        <v>385</v>
      </c>
      <c r="I33" s="89" t="s">
        <v>386</v>
      </c>
      <c r="J33" s="89" t="s">
        <v>387</v>
      </c>
      <c r="K33" s="89" t="s">
        <v>388</v>
      </c>
      <c r="L33" s="19"/>
      <c r="M33" s="19"/>
      <c r="N33" s="19"/>
      <c r="O33" s="19"/>
      <c r="P33" s="19"/>
    </row>
    <row r="34" ht="18.75" customHeight="1">
      <c r="A34" s="150" t="s">
        <v>677</v>
      </c>
      <c r="B34" s="151" t="s">
        <v>678</v>
      </c>
      <c r="C34" s="152"/>
      <c r="D34" s="153"/>
      <c r="E34" s="153"/>
      <c r="F34" s="154"/>
      <c r="G34" s="153"/>
      <c r="H34" s="154"/>
      <c r="I34" s="154"/>
      <c r="J34" s="154"/>
      <c r="K34" s="154"/>
      <c r="L34" s="19"/>
      <c r="M34" s="19"/>
      <c r="N34" s="19"/>
      <c r="O34" s="19"/>
      <c r="P34" s="19"/>
    </row>
    <row r="35" ht="18.75" customHeight="1">
      <c r="A35" s="39"/>
      <c r="B35" s="39" t="s">
        <v>31</v>
      </c>
      <c r="C35" s="39">
        <v>1.0</v>
      </c>
      <c r="D35" s="39" t="s">
        <v>391</v>
      </c>
      <c r="E35" s="39">
        <f t="shared" ref="E35:E36" si="18">$G$9*C35</f>
        <v>30</v>
      </c>
      <c r="F35" s="40">
        <f>'Reference price sheet'!$B$9</f>
        <v>4</v>
      </c>
      <c r="G35" s="41">
        <f>'Reference price sheet'!$C$9</f>
        <v>100</v>
      </c>
      <c r="H35" s="92">
        <f t="shared" ref="H35:H36" si="19">F35/G35</f>
        <v>0.04</v>
      </c>
      <c r="I35" s="92">
        <f>J35/$G$3</f>
        <v>0.04</v>
      </c>
      <c r="J35" s="92">
        <f>H35*E35/$G$8</f>
        <v>1.2</v>
      </c>
      <c r="K35" s="93">
        <f>(ROUNDUP(E35/G35, 0)*F35)</f>
        <v>4</v>
      </c>
      <c r="L35" s="19"/>
      <c r="M35" s="19"/>
      <c r="N35" s="19"/>
      <c r="O35" s="19"/>
      <c r="P35" s="19"/>
    </row>
    <row r="36" ht="18.75" customHeight="1">
      <c r="A36" s="115"/>
      <c r="B36" s="103" t="s">
        <v>679</v>
      </c>
      <c r="C36" s="103">
        <v>1.0</v>
      </c>
      <c r="D36" s="103" t="s">
        <v>391</v>
      </c>
      <c r="E36" s="103">
        <f t="shared" si="18"/>
        <v>30</v>
      </c>
      <c r="F36" s="105">
        <f>'Reference price sheet'!$B$172</f>
        <v>1</v>
      </c>
      <c r="G36" s="106">
        <f>'Reference price sheet'!$C$172</f>
        <v>100</v>
      </c>
      <c r="H36" s="107">
        <f t="shared" si="19"/>
        <v>0.01</v>
      </c>
      <c r="I36" s="107">
        <v>0.0</v>
      </c>
      <c r="J36" s="107">
        <v>0.0</v>
      </c>
      <c r="K36" s="107">
        <v>0.0</v>
      </c>
      <c r="L36" s="19"/>
      <c r="M36" s="19"/>
      <c r="N36" s="19"/>
      <c r="O36" s="19"/>
      <c r="P36" s="19"/>
    </row>
    <row r="37" ht="18.75" customHeight="1">
      <c r="A37" s="146"/>
      <c r="B37" s="141" t="s">
        <v>680</v>
      </c>
      <c r="C37" s="141"/>
      <c r="D37" s="141"/>
      <c r="E37" s="141"/>
      <c r="F37" s="142"/>
      <c r="G37" s="147"/>
      <c r="H37" s="142"/>
      <c r="I37" s="142">
        <v>0.0</v>
      </c>
      <c r="J37" s="142">
        <v>0.0</v>
      </c>
      <c r="K37" s="142">
        <v>0.0</v>
      </c>
      <c r="L37" s="19"/>
      <c r="M37" s="19"/>
      <c r="N37" s="19"/>
      <c r="O37" s="19"/>
      <c r="P37" s="19"/>
    </row>
    <row r="38" ht="18.75" customHeight="1">
      <c r="A38" s="150" t="s">
        <v>677</v>
      </c>
      <c r="B38" s="233" t="s">
        <v>681</v>
      </c>
      <c r="C38" s="152"/>
      <c r="D38" s="153"/>
      <c r="E38" s="153"/>
      <c r="F38" s="154"/>
      <c r="G38" s="152"/>
      <c r="H38" s="154"/>
      <c r="I38" s="154"/>
      <c r="J38" s="154"/>
      <c r="K38" s="154"/>
      <c r="L38" s="19"/>
      <c r="M38" s="19"/>
      <c r="N38" s="19"/>
      <c r="O38" s="19"/>
      <c r="P38" s="19"/>
    </row>
    <row r="39" ht="18.75" customHeight="1">
      <c r="A39" s="146" t="s">
        <v>498</v>
      </c>
      <c r="B39" s="141" t="s">
        <v>682</v>
      </c>
      <c r="C39" s="141"/>
      <c r="D39" s="141"/>
      <c r="E39" s="141"/>
      <c r="F39" s="142"/>
      <c r="G39" s="147"/>
      <c r="H39" s="142"/>
      <c r="I39" s="142">
        <v>0.0</v>
      </c>
      <c r="J39" s="142">
        <v>0.0</v>
      </c>
      <c r="K39" s="142">
        <v>0.0</v>
      </c>
      <c r="L39" s="19"/>
      <c r="M39" s="19"/>
      <c r="N39" s="19"/>
      <c r="O39" s="19"/>
      <c r="P39" s="19"/>
    </row>
    <row r="40" ht="18.75" customHeight="1">
      <c r="A40" s="39"/>
      <c r="B40" s="39" t="s">
        <v>31</v>
      </c>
      <c r="C40" s="39">
        <v>1.0</v>
      </c>
      <c r="D40" s="39" t="s">
        <v>391</v>
      </c>
      <c r="E40" s="39">
        <f>$G$9*C40</f>
        <v>30</v>
      </c>
      <c r="F40" s="40">
        <f>'Reference price sheet'!$B$9</f>
        <v>4</v>
      </c>
      <c r="G40" s="41">
        <f>'Reference price sheet'!$C$9</f>
        <v>100</v>
      </c>
      <c r="H40" s="92">
        <f t="shared" ref="H40:H41" si="20">F40/G40</f>
        <v>0.04</v>
      </c>
      <c r="I40" s="92">
        <f t="shared" ref="I40:I41" si="21">J40/$G$3</f>
        <v>0.04</v>
      </c>
      <c r="J40" s="92">
        <f t="shared" ref="J40:J41" si="22">H40*E40/$G$8</f>
        <v>1.2</v>
      </c>
      <c r="K40" s="93">
        <f t="shared" ref="K40:K41" si="23">(ROUNDUP(E40/G40, 0)*F40)</f>
        <v>4</v>
      </c>
      <c r="L40" s="19"/>
      <c r="M40" s="19"/>
      <c r="N40" s="19"/>
      <c r="O40" s="19"/>
      <c r="P40" s="19"/>
    </row>
    <row r="41" ht="18.75" customHeight="1">
      <c r="A41" s="39"/>
      <c r="B41" s="39" t="s">
        <v>240</v>
      </c>
      <c r="C41" s="39">
        <v>2.0</v>
      </c>
      <c r="D41" s="39" t="s">
        <v>390</v>
      </c>
      <c r="E41" s="39">
        <f>$G$8*C41</f>
        <v>2</v>
      </c>
      <c r="F41" s="40">
        <f>'Reference price sheet'!$B$218</f>
        <v>0.25</v>
      </c>
      <c r="G41" s="41">
        <f>'Reference price sheet'!$C$218</f>
        <v>1</v>
      </c>
      <c r="H41" s="92">
        <f t="shared" si="20"/>
        <v>0.25</v>
      </c>
      <c r="I41" s="92">
        <f t="shared" si="21"/>
        <v>0.01666666667</v>
      </c>
      <c r="J41" s="92">
        <f t="shared" si="22"/>
        <v>0.5</v>
      </c>
      <c r="K41" s="93">
        <f t="shared" si="23"/>
        <v>0.5</v>
      </c>
      <c r="L41" s="19"/>
      <c r="M41" s="19"/>
      <c r="N41" s="19"/>
      <c r="O41" s="19"/>
      <c r="P41" s="19"/>
    </row>
    <row r="42" ht="18.75" customHeight="1">
      <c r="A42" s="150" t="s">
        <v>677</v>
      </c>
      <c r="B42" s="151" t="s">
        <v>683</v>
      </c>
      <c r="C42" s="152"/>
      <c r="D42" s="153"/>
      <c r="E42" s="153"/>
      <c r="F42" s="154"/>
      <c r="G42" s="152"/>
      <c r="H42" s="154"/>
      <c r="I42" s="154"/>
      <c r="J42" s="154"/>
      <c r="K42" s="154"/>
      <c r="L42" s="19"/>
      <c r="M42" s="19"/>
      <c r="N42" s="19"/>
      <c r="O42" s="19"/>
      <c r="P42" s="19"/>
    </row>
    <row r="43" ht="18.75" customHeight="1">
      <c r="A43" s="39"/>
      <c r="B43" s="39" t="s">
        <v>196</v>
      </c>
      <c r="C43" s="39">
        <v>1.0</v>
      </c>
      <c r="D43" s="39" t="s">
        <v>494</v>
      </c>
      <c r="E43" s="45">
        <f t="shared" ref="E43:E44" si="24">C43*$G$11</f>
        <v>5</v>
      </c>
      <c r="F43" s="40">
        <f>'Reference price sheet'!$B$174</f>
        <v>3</v>
      </c>
      <c r="G43" s="41">
        <f>'Reference price sheet'!$C$174</f>
        <v>15</v>
      </c>
      <c r="H43" s="92">
        <f t="shared" ref="H43:H45" si="25">F43/G43</f>
        <v>0.2</v>
      </c>
      <c r="I43" s="92">
        <f t="shared" ref="I43:I45" si="26">J43/$G$3</f>
        <v>0.03333333333</v>
      </c>
      <c r="J43" s="92">
        <f t="shared" ref="J43:J45" si="27">H43*E43/$G$8</f>
        <v>1</v>
      </c>
      <c r="K43" s="93">
        <f t="shared" ref="K43:K45" si="28">(ROUNDUP(E43/G43, 0)*F43)</f>
        <v>3</v>
      </c>
      <c r="L43" s="19"/>
      <c r="M43" s="19"/>
      <c r="N43" s="19"/>
      <c r="O43" s="19"/>
      <c r="P43" s="19"/>
    </row>
    <row r="44" ht="18.75" customHeight="1">
      <c r="A44" s="39"/>
      <c r="B44" s="39" t="s">
        <v>197</v>
      </c>
      <c r="C44" s="39">
        <v>1.0</v>
      </c>
      <c r="D44" s="39" t="s">
        <v>494</v>
      </c>
      <c r="E44" s="45">
        <f t="shared" si="24"/>
        <v>5</v>
      </c>
      <c r="F44" s="40">
        <f>'Reference price sheet'!$B$175</f>
        <v>3</v>
      </c>
      <c r="G44" s="41">
        <f>'Reference price sheet'!$C$175</f>
        <v>10</v>
      </c>
      <c r="H44" s="92">
        <f t="shared" si="25"/>
        <v>0.3</v>
      </c>
      <c r="I44" s="92">
        <f t="shared" si="26"/>
        <v>0.05</v>
      </c>
      <c r="J44" s="92">
        <f t="shared" si="27"/>
        <v>1.5</v>
      </c>
      <c r="K44" s="93">
        <f t="shared" si="28"/>
        <v>3</v>
      </c>
      <c r="L44" s="19"/>
      <c r="M44" s="19"/>
      <c r="N44" s="19"/>
      <c r="O44" s="19"/>
      <c r="P44" s="19"/>
    </row>
    <row r="45" ht="18.75" customHeight="1">
      <c r="A45" s="39"/>
      <c r="B45" s="39" t="s">
        <v>156</v>
      </c>
      <c r="C45" s="39">
        <v>1.0</v>
      </c>
      <c r="D45" s="39" t="s">
        <v>390</v>
      </c>
      <c r="E45" s="39">
        <f>$G$8*C45</f>
        <v>1</v>
      </c>
      <c r="F45" s="40">
        <f>'Reference price sheet'!$B$134</f>
        <v>0.95</v>
      </c>
      <c r="G45" s="41">
        <f>'Reference price sheet'!$C$134</f>
        <v>1</v>
      </c>
      <c r="H45" s="92">
        <f t="shared" si="25"/>
        <v>0.95</v>
      </c>
      <c r="I45" s="92">
        <f t="shared" si="26"/>
        <v>0.03166666667</v>
      </c>
      <c r="J45" s="92">
        <f t="shared" si="27"/>
        <v>0.95</v>
      </c>
      <c r="K45" s="93">
        <f t="shared" si="28"/>
        <v>0.95</v>
      </c>
      <c r="L45" s="19"/>
      <c r="M45" s="19"/>
      <c r="N45" s="19"/>
      <c r="O45" s="19"/>
      <c r="P45" s="19"/>
    </row>
    <row r="46" ht="18.75" customHeight="1">
      <c r="A46" s="150" t="s">
        <v>684</v>
      </c>
      <c r="B46" s="151" t="s">
        <v>685</v>
      </c>
      <c r="C46" s="152"/>
      <c r="D46" s="153"/>
      <c r="E46" s="153"/>
      <c r="F46" s="154"/>
      <c r="G46" s="152"/>
      <c r="H46" s="154"/>
      <c r="I46" s="154"/>
      <c r="J46" s="154"/>
      <c r="K46" s="154"/>
      <c r="L46" s="19"/>
      <c r="M46" s="19"/>
      <c r="N46" s="19"/>
      <c r="O46" s="19"/>
      <c r="P46" s="19"/>
    </row>
    <row r="47" ht="18.75" customHeight="1">
      <c r="A47" s="39"/>
      <c r="B47" s="39" t="s">
        <v>198</v>
      </c>
      <c r="C47" s="39">
        <v>1.0</v>
      </c>
      <c r="D47" s="39" t="s">
        <v>390</v>
      </c>
      <c r="E47" s="39">
        <f>$G$8*C47</f>
        <v>1</v>
      </c>
      <c r="F47" s="40">
        <f>'Reference price sheet'!$B$176</f>
        <v>3</v>
      </c>
      <c r="G47" s="41">
        <f>'Reference price sheet'!$C$176</f>
        <v>1</v>
      </c>
      <c r="H47" s="92">
        <f t="shared" ref="H47:H48" si="29">F47/G47</f>
        <v>3</v>
      </c>
      <c r="I47" s="92">
        <f t="shared" ref="I47:I48" si="30">J47/$G$3</f>
        <v>0.1</v>
      </c>
      <c r="J47" s="92">
        <f t="shared" ref="J47:J48" si="31">H47*E47/$G$8</f>
        <v>3</v>
      </c>
      <c r="K47" s="93">
        <f t="shared" ref="K47:K48" si="32">(ROUNDUP(E47/G47, 0)*F47)</f>
        <v>3</v>
      </c>
      <c r="L47" s="19"/>
      <c r="M47" s="19"/>
      <c r="N47" s="19"/>
      <c r="O47" s="19"/>
      <c r="P47" s="19"/>
    </row>
    <row r="48" ht="18.75" customHeight="1">
      <c r="A48" s="39"/>
      <c r="B48" s="39" t="s">
        <v>31</v>
      </c>
      <c r="C48" s="39">
        <v>1.0</v>
      </c>
      <c r="D48" s="39" t="s">
        <v>391</v>
      </c>
      <c r="E48" s="39">
        <f>$G$9*C48</f>
        <v>30</v>
      </c>
      <c r="F48" s="40">
        <f>'Reference price sheet'!$B$9</f>
        <v>4</v>
      </c>
      <c r="G48" s="41">
        <f>'Reference price sheet'!$C$9</f>
        <v>100</v>
      </c>
      <c r="H48" s="92">
        <f t="shared" si="29"/>
        <v>0.04</v>
      </c>
      <c r="I48" s="92">
        <f t="shared" si="30"/>
        <v>0.04</v>
      </c>
      <c r="J48" s="92">
        <f t="shared" si="31"/>
        <v>1.2</v>
      </c>
      <c r="K48" s="93">
        <f t="shared" si="32"/>
        <v>4</v>
      </c>
      <c r="L48" s="19"/>
      <c r="M48" s="19"/>
      <c r="N48" s="19"/>
      <c r="O48" s="19"/>
      <c r="P48" s="19"/>
    </row>
    <row r="49" ht="18.75" customHeight="1">
      <c r="A49" s="146" t="s">
        <v>498</v>
      </c>
      <c r="B49" s="141" t="s">
        <v>686</v>
      </c>
      <c r="C49" s="141"/>
      <c r="D49" s="141"/>
      <c r="E49" s="141"/>
      <c r="F49" s="142"/>
      <c r="G49" s="147"/>
      <c r="H49" s="142"/>
      <c r="I49" s="142">
        <v>0.0</v>
      </c>
      <c r="J49" s="142">
        <v>0.0</v>
      </c>
      <c r="K49" s="142">
        <v>0.0</v>
      </c>
      <c r="L49" s="19"/>
      <c r="M49" s="19"/>
      <c r="N49" s="19"/>
      <c r="O49" s="19"/>
      <c r="P49" s="19"/>
    </row>
    <row r="50" ht="18.75" customHeight="1">
      <c r="A50" s="155"/>
      <c r="B50" s="39" t="s">
        <v>174</v>
      </c>
      <c r="C50" s="39">
        <v>4.0</v>
      </c>
      <c r="D50" s="39" t="s">
        <v>391</v>
      </c>
      <c r="E50" s="39">
        <f>$G$9*C50</f>
        <v>120</v>
      </c>
      <c r="F50" s="40">
        <f>'Reference price sheet'!$B$152</f>
        <v>1</v>
      </c>
      <c r="G50" s="41">
        <f>'Reference price sheet'!$C$152</f>
        <v>100</v>
      </c>
      <c r="H50" s="92">
        <f>F50/G50</f>
        <v>0.01</v>
      </c>
      <c r="I50" s="92">
        <f>J50/$G$3</f>
        <v>0.04</v>
      </c>
      <c r="J50" s="92">
        <f>H50*E50/$G$8</f>
        <v>1.2</v>
      </c>
      <c r="K50" s="93">
        <f>(ROUNDUP(E50/G50, 0)*F50)</f>
        <v>2</v>
      </c>
      <c r="L50" s="19"/>
      <c r="M50" s="19"/>
      <c r="N50" s="19"/>
      <c r="O50" s="19"/>
      <c r="P50" s="19"/>
    </row>
    <row r="51" ht="18.75" customHeight="1">
      <c r="A51" s="146" t="s">
        <v>498</v>
      </c>
      <c r="B51" s="141" t="s">
        <v>687</v>
      </c>
      <c r="C51" s="141"/>
      <c r="D51" s="141"/>
      <c r="E51" s="141"/>
      <c r="F51" s="142"/>
      <c r="G51" s="147"/>
      <c r="H51" s="142"/>
      <c r="I51" s="142">
        <v>0.0</v>
      </c>
      <c r="J51" s="142">
        <v>0.0</v>
      </c>
      <c r="K51" s="142">
        <v>0.0</v>
      </c>
      <c r="L51" s="19"/>
      <c r="M51" s="19"/>
      <c r="N51" s="19"/>
      <c r="O51" s="19"/>
      <c r="P51" s="19"/>
    </row>
    <row r="52" ht="18.75" customHeight="1">
      <c r="A52" s="39"/>
      <c r="B52" s="39" t="s">
        <v>63</v>
      </c>
      <c r="C52" s="39">
        <v>1.0</v>
      </c>
      <c r="D52" s="39" t="s">
        <v>391</v>
      </c>
      <c r="E52" s="39">
        <f t="shared" ref="E52:E53" si="33">$G$9*C52</f>
        <v>30</v>
      </c>
      <c r="F52" s="44">
        <f>'Reference price sheet'!$B$41</f>
        <v>2</v>
      </c>
      <c r="G52" s="45">
        <f>'Reference price sheet'!$C$41</f>
        <v>100</v>
      </c>
      <c r="H52" s="92">
        <f t="shared" ref="H52:H56" si="34">F52/G52</f>
        <v>0.02</v>
      </c>
      <c r="I52" s="92">
        <f t="shared" ref="I52:I56" si="35">J52/$G$3</f>
        <v>0.02</v>
      </c>
      <c r="J52" s="92">
        <f t="shared" ref="J52:J56" si="36">H52*E52/$G$8</f>
        <v>0.6</v>
      </c>
      <c r="K52" s="93">
        <f t="shared" ref="K52:K56" si="37">(ROUNDUP(E52/G52, 0)*F52)</f>
        <v>2</v>
      </c>
      <c r="L52" s="19"/>
      <c r="M52" s="19"/>
      <c r="N52" s="19"/>
      <c r="O52" s="19"/>
      <c r="P52" s="19"/>
    </row>
    <row r="53" ht="18.75" customHeight="1">
      <c r="A53" s="39"/>
      <c r="B53" s="39" t="s">
        <v>62</v>
      </c>
      <c r="C53" s="39">
        <v>1.0</v>
      </c>
      <c r="D53" s="39" t="s">
        <v>391</v>
      </c>
      <c r="E53" s="39">
        <f t="shared" si="33"/>
        <v>30</v>
      </c>
      <c r="F53" s="40">
        <f>'Reference price sheet'!$B$40</f>
        <v>4</v>
      </c>
      <c r="G53" s="41">
        <f>'Reference price sheet'!$C$40</f>
        <v>200</v>
      </c>
      <c r="H53" s="92">
        <f t="shared" si="34"/>
        <v>0.02</v>
      </c>
      <c r="I53" s="92">
        <f t="shared" si="35"/>
        <v>0.02</v>
      </c>
      <c r="J53" s="92">
        <f t="shared" si="36"/>
        <v>0.6</v>
      </c>
      <c r="K53" s="93">
        <f t="shared" si="37"/>
        <v>4</v>
      </c>
      <c r="L53" s="19"/>
      <c r="M53" s="19"/>
      <c r="N53" s="19"/>
      <c r="O53" s="19"/>
      <c r="P53" s="19"/>
    </row>
    <row r="54" ht="18.75" customHeight="1">
      <c r="A54" s="39"/>
      <c r="B54" s="39" t="s">
        <v>245</v>
      </c>
      <c r="C54" s="39">
        <v>2.0</v>
      </c>
      <c r="D54" s="39" t="s">
        <v>390</v>
      </c>
      <c r="E54" s="39">
        <f>$G$8*C54</f>
        <v>2</v>
      </c>
      <c r="F54" s="44">
        <f>'Reference price sheet'!$B$223</f>
        <v>2.5</v>
      </c>
      <c r="G54" s="45">
        <f>'Reference price sheet'!$C$223</f>
        <v>1</v>
      </c>
      <c r="H54" s="92">
        <f t="shared" si="34"/>
        <v>2.5</v>
      </c>
      <c r="I54" s="92">
        <f t="shared" si="35"/>
        <v>0.1666666667</v>
      </c>
      <c r="J54" s="92">
        <f t="shared" si="36"/>
        <v>5</v>
      </c>
      <c r="K54" s="93">
        <f t="shared" si="37"/>
        <v>5</v>
      </c>
      <c r="L54" s="19"/>
      <c r="M54" s="19"/>
      <c r="N54" s="19"/>
      <c r="O54" s="19"/>
      <c r="P54" s="19"/>
    </row>
    <row r="55" ht="18.75" customHeight="1">
      <c r="A55" s="39"/>
      <c r="B55" s="39" t="s">
        <v>57</v>
      </c>
      <c r="C55" s="39">
        <v>2.0</v>
      </c>
      <c r="D55" s="39" t="s">
        <v>391</v>
      </c>
      <c r="E55" s="39">
        <f t="shared" ref="E55:E56" si="38">$G$9*C55</f>
        <v>60</v>
      </c>
      <c r="F55" s="40">
        <f>'Reference price sheet'!$B$35</f>
        <v>0.8</v>
      </c>
      <c r="G55" s="41">
        <f>'Reference price sheet'!$C$35</f>
        <v>50</v>
      </c>
      <c r="H55" s="92">
        <f t="shared" si="34"/>
        <v>0.016</v>
      </c>
      <c r="I55" s="92">
        <f t="shared" si="35"/>
        <v>0.032</v>
      </c>
      <c r="J55" s="92">
        <f t="shared" si="36"/>
        <v>0.96</v>
      </c>
      <c r="K55" s="93">
        <f t="shared" si="37"/>
        <v>1.6</v>
      </c>
      <c r="L55" s="19"/>
      <c r="M55" s="19"/>
      <c r="N55" s="19"/>
      <c r="O55" s="19"/>
      <c r="P55" s="19"/>
    </row>
    <row r="56" ht="18.75" customHeight="1">
      <c r="A56" s="39"/>
      <c r="B56" s="39" t="s">
        <v>187</v>
      </c>
      <c r="C56" s="39">
        <v>2.0</v>
      </c>
      <c r="D56" s="39" t="s">
        <v>391</v>
      </c>
      <c r="E56" s="39">
        <f t="shared" si="38"/>
        <v>60</v>
      </c>
      <c r="F56" s="40">
        <f>'Reference price sheet'!$B$165</f>
        <v>2</v>
      </c>
      <c r="G56" s="41">
        <f>'Reference price sheet'!$C$165</f>
        <v>125</v>
      </c>
      <c r="H56" s="92">
        <f t="shared" si="34"/>
        <v>0.016</v>
      </c>
      <c r="I56" s="92">
        <f t="shared" si="35"/>
        <v>0.032</v>
      </c>
      <c r="J56" s="92">
        <f t="shared" si="36"/>
        <v>0.96</v>
      </c>
      <c r="K56" s="93">
        <f t="shared" si="37"/>
        <v>2</v>
      </c>
      <c r="L56" s="19"/>
      <c r="M56" s="19"/>
      <c r="N56" s="19"/>
      <c r="O56" s="19"/>
      <c r="P56" s="19"/>
    </row>
    <row r="57" ht="22.5" customHeight="1">
      <c r="A57" s="97"/>
      <c r="B57" s="97"/>
      <c r="C57" s="97"/>
      <c r="D57" s="97"/>
      <c r="E57" s="97"/>
      <c r="F57" s="97"/>
      <c r="G57" s="97"/>
      <c r="H57" s="97" t="s">
        <v>484</v>
      </c>
      <c r="I57" s="98">
        <f t="shared" ref="I57:K57" si="39">SUM(I35:I56)</f>
        <v>0.6623333333</v>
      </c>
      <c r="J57" s="98">
        <f t="shared" si="39"/>
        <v>19.87</v>
      </c>
      <c r="K57" s="98">
        <f t="shared" si="39"/>
        <v>39.05</v>
      </c>
      <c r="L57" s="19"/>
      <c r="M57" s="19"/>
      <c r="N57" s="19"/>
      <c r="O57" s="19"/>
      <c r="P57" s="19"/>
    </row>
    <row r="58" ht="22.5" customHeight="1">
      <c r="A58" s="88" t="s">
        <v>688</v>
      </c>
      <c r="B58" s="2"/>
      <c r="C58" s="2"/>
      <c r="D58" s="2"/>
      <c r="E58" s="2"/>
      <c r="F58" s="2"/>
      <c r="G58" s="2"/>
      <c r="H58" s="2"/>
      <c r="I58" s="2"/>
      <c r="J58" s="2"/>
      <c r="K58" s="3"/>
      <c r="L58" s="19"/>
      <c r="M58" s="19"/>
      <c r="N58" s="19"/>
      <c r="O58" s="19"/>
      <c r="P58" s="19"/>
    </row>
    <row r="59" ht="22.5" customHeight="1">
      <c r="A59" s="89" t="s">
        <v>381</v>
      </c>
      <c r="B59" s="89" t="s">
        <v>24</v>
      </c>
      <c r="C59" s="89" t="s">
        <v>382</v>
      </c>
      <c r="D59" s="89" t="s">
        <v>383</v>
      </c>
      <c r="E59" s="89" t="s">
        <v>384</v>
      </c>
      <c r="F59" s="89" t="s">
        <v>25</v>
      </c>
      <c r="G59" s="89" t="s">
        <v>26</v>
      </c>
      <c r="H59" s="89" t="s">
        <v>385</v>
      </c>
      <c r="I59" s="89" t="s">
        <v>386</v>
      </c>
      <c r="J59" s="89" t="s">
        <v>387</v>
      </c>
      <c r="K59" s="89" t="s">
        <v>388</v>
      </c>
      <c r="L59" s="19"/>
      <c r="M59" s="19"/>
      <c r="N59" s="19"/>
      <c r="O59" s="19"/>
      <c r="P59" s="19"/>
    </row>
    <row r="60" ht="18.75" customHeight="1">
      <c r="A60" s="69" t="s">
        <v>689</v>
      </c>
      <c r="B60" s="234" t="s">
        <v>690</v>
      </c>
      <c r="C60" s="69"/>
      <c r="D60" s="153"/>
      <c r="E60" s="235"/>
      <c r="F60" s="176"/>
      <c r="G60" s="175"/>
      <c r="H60" s="154"/>
      <c r="I60" s="154"/>
      <c r="J60" s="154"/>
      <c r="K60" s="177"/>
      <c r="L60" s="19"/>
      <c r="M60" s="19"/>
      <c r="N60" s="19"/>
      <c r="O60" s="19"/>
      <c r="P60" s="19"/>
    </row>
    <row r="61" ht="18.75" customHeight="1">
      <c r="A61" s="90"/>
      <c r="B61" s="70" t="s">
        <v>309</v>
      </c>
      <c r="C61" s="70">
        <v>0.5</v>
      </c>
      <c r="D61" s="236" t="s">
        <v>391</v>
      </c>
      <c r="E61" s="237">
        <f>$G$9*C61</f>
        <v>15</v>
      </c>
      <c r="F61" s="238">
        <f>'Reference price sheet'!B287</f>
        <v>1.6</v>
      </c>
      <c r="G61" s="41">
        <f>'Reference price sheet'!C287</f>
        <v>6</v>
      </c>
      <c r="H61" s="92">
        <f t="shared" ref="H61:H71" si="40">F61/G61</f>
        <v>0.2666666667</v>
      </c>
      <c r="I61" s="92">
        <f t="shared" ref="I61:I71" si="41">J61/$G$3</f>
        <v>0.1333333333</v>
      </c>
      <c r="J61" s="92">
        <f t="shared" ref="J61:J71" si="42">H61*E61/$G$8</f>
        <v>4</v>
      </c>
      <c r="K61" s="93">
        <f t="shared" ref="K61:K71" si="43">(ROUNDUP(E61/G61, 0)*F61)</f>
        <v>4.8</v>
      </c>
      <c r="L61" s="19"/>
      <c r="M61" s="19"/>
      <c r="N61" s="19"/>
      <c r="O61" s="19"/>
      <c r="P61" s="19"/>
    </row>
    <row r="62" ht="18.75" customHeight="1">
      <c r="A62" s="90"/>
      <c r="B62" s="70" t="s">
        <v>691</v>
      </c>
      <c r="C62" s="70">
        <v>1.0</v>
      </c>
      <c r="D62" s="236" t="s">
        <v>390</v>
      </c>
      <c r="E62" s="237">
        <f>$G$8*C62</f>
        <v>1</v>
      </c>
      <c r="F62" s="239">
        <f>'Reference price sheet'!B288</f>
        <v>1.6</v>
      </c>
      <c r="G62" s="45">
        <f>'Reference price sheet'!C288</f>
        <v>1</v>
      </c>
      <c r="H62" s="92">
        <f t="shared" si="40"/>
        <v>1.6</v>
      </c>
      <c r="I62" s="92">
        <f t="shared" si="41"/>
        <v>0.05333333333</v>
      </c>
      <c r="J62" s="92">
        <f t="shared" si="42"/>
        <v>1.6</v>
      </c>
      <c r="K62" s="93">
        <f t="shared" si="43"/>
        <v>1.6</v>
      </c>
      <c r="L62" s="223"/>
      <c r="M62" s="223"/>
      <c r="N62" s="223"/>
      <c r="O62" s="223"/>
      <c r="P62" s="223"/>
    </row>
    <row r="63" ht="18.75" customHeight="1">
      <c r="A63" s="39"/>
      <c r="B63" s="70" t="s">
        <v>312</v>
      </c>
      <c r="C63" s="70">
        <v>0.5</v>
      </c>
      <c r="D63" s="236" t="s">
        <v>391</v>
      </c>
      <c r="E63" s="237">
        <f t="shared" ref="E63:E66" si="44">$G$9*C63</f>
        <v>15</v>
      </c>
      <c r="F63" s="238">
        <f>'Reference price sheet'!B290</f>
        <v>0.49</v>
      </c>
      <c r="G63" s="41">
        <f>'Reference price sheet'!C290</f>
        <v>24</v>
      </c>
      <c r="H63" s="92">
        <f t="shared" si="40"/>
        <v>0.02041666667</v>
      </c>
      <c r="I63" s="92">
        <f t="shared" si="41"/>
        <v>0.01020833333</v>
      </c>
      <c r="J63" s="92">
        <f t="shared" si="42"/>
        <v>0.30625</v>
      </c>
      <c r="K63" s="93">
        <f t="shared" si="43"/>
        <v>0.49</v>
      </c>
      <c r="L63" s="19"/>
      <c r="M63" s="19"/>
      <c r="N63" s="19"/>
      <c r="O63" s="19"/>
      <c r="P63" s="19"/>
    </row>
    <row r="64" ht="18.75" customHeight="1">
      <c r="A64" s="39"/>
      <c r="B64" s="70" t="s">
        <v>692</v>
      </c>
      <c r="C64" s="70">
        <v>0.2</v>
      </c>
      <c r="D64" s="236" t="s">
        <v>391</v>
      </c>
      <c r="E64" s="237">
        <f t="shared" si="44"/>
        <v>6</v>
      </c>
      <c r="F64" s="238">
        <f>'Reference price sheet'!B19</f>
        <v>0.45</v>
      </c>
      <c r="G64" s="41">
        <f>'Reference price sheet'!C19</f>
        <v>1</v>
      </c>
      <c r="H64" s="92">
        <f t="shared" si="40"/>
        <v>0.45</v>
      </c>
      <c r="I64" s="92">
        <f t="shared" si="41"/>
        <v>0.09</v>
      </c>
      <c r="J64" s="92">
        <f t="shared" si="42"/>
        <v>2.7</v>
      </c>
      <c r="K64" s="93">
        <f t="shared" si="43"/>
        <v>2.7</v>
      </c>
      <c r="L64" s="19"/>
      <c r="M64" s="19"/>
      <c r="N64" s="19"/>
      <c r="O64" s="19"/>
      <c r="P64" s="19"/>
    </row>
    <row r="65" ht="18.75" customHeight="1">
      <c r="A65" s="39"/>
      <c r="B65" s="70" t="s">
        <v>693</v>
      </c>
      <c r="C65" s="70">
        <v>0.5</v>
      </c>
      <c r="D65" s="236" t="s">
        <v>391</v>
      </c>
      <c r="E65" s="237">
        <f t="shared" si="44"/>
        <v>15</v>
      </c>
      <c r="F65" s="238">
        <f>'Reference price sheet'!B184</f>
        <v>0.25</v>
      </c>
      <c r="G65" s="41">
        <f>'Reference price sheet'!C184</f>
        <v>1</v>
      </c>
      <c r="H65" s="92">
        <f t="shared" si="40"/>
        <v>0.25</v>
      </c>
      <c r="I65" s="92">
        <f t="shared" si="41"/>
        <v>0.125</v>
      </c>
      <c r="J65" s="92">
        <f t="shared" si="42"/>
        <v>3.75</v>
      </c>
      <c r="K65" s="93">
        <f t="shared" si="43"/>
        <v>3.75</v>
      </c>
      <c r="L65" s="19"/>
      <c r="M65" s="19"/>
      <c r="N65" s="19"/>
      <c r="O65" s="19"/>
      <c r="P65" s="19"/>
    </row>
    <row r="66" ht="18.75" customHeight="1">
      <c r="A66" s="94"/>
      <c r="B66" s="70" t="s">
        <v>97</v>
      </c>
      <c r="C66" s="159">
        <v>0.25</v>
      </c>
      <c r="D66" s="236" t="s">
        <v>391</v>
      </c>
      <c r="E66" s="237">
        <f t="shared" si="44"/>
        <v>7.5</v>
      </c>
      <c r="F66" s="240">
        <f>'Reference price sheet'!B75</f>
        <v>0.45</v>
      </c>
      <c r="G66" s="137">
        <f>'Reference price sheet'!C75</f>
        <v>1</v>
      </c>
      <c r="H66" s="92">
        <f t="shared" si="40"/>
        <v>0.45</v>
      </c>
      <c r="I66" s="92">
        <f t="shared" si="41"/>
        <v>0.1125</v>
      </c>
      <c r="J66" s="92">
        <f t="shared" si="42"/>
        <v>3.375</v>
      </c>
      <c r="K66" s="93">
        <f t="shared" si="43"/>
        <v>3.6</v>
      </c>
      <c r="L66" s="223"/>
      <c r="M66" s="223"/>
      <c r="N66" s="223"/>
      <c r="O66" s="223"/>
      <c r="P66" s="223"/>
    </row>
    <row r="67" ht="18.75" customHeight="1">
      <c r="A67" s="94"/>
      <c r="B67" s="241" t="s">
        <v>694</v>
      </c>
      <c r="C67" s="159">
        <v>1.0</v>
      </c>
      <c r="D67" s="236" t="s">
        <v>390</v>
      </c>
      <c r="E67" s="237">
        <f t="shared" ref="E67:E70" si="45">$G$8*C67</f>
        <v>1</v>
      </c>
      <c r="F67" s="240">
        <f>'Reference price sheet'!B289</f>
        <v>1.6</v>
      </c>
      <c r="G67" s="137">
        <f>'Reference price sheet'!C289</f>
        <v>2</v>
      </c>
      <c r="H67" s="92">
        <f t="shared" si="40"/>
        <v>0.8</v>
      </c>
      <c r="I67" s="92">
        <f t="shared" si="41"/>
        <v>0.02666666667</v>
      </c>
      <c r="J67" s="92">
        <f t="shared" si="42"/>
        <v>0.8</v>
      </c>
      <c r="K67" s="93">
        <f t="shared" si="43"/>
        <v>1.6</v>
      </c>
      <c r="L67" s="223"/>
      <c r="M67" s="223"/>
      <c r="N67" s="223"/>
      <c r="O67" s="223"/>
      <c r="P67" s="223"/>
    </row>
    <row r="68" ht="18.75" customHeight="1">
      <c r="A68" s="94"/>
      <c r="B68" s="70" t="s">
        <v>695</v>
      </c>
      <c r="C68" s="159">
        <v>1.0</v>
      </c>
      <c r="D68" s="236" t="s">
        <v>390</v>
      </c>
      <c r="E68" s="237">
        <f t="shared" si="45"/>
        <v>1</v>
      </c>
      <c r="F68" s="240">
        <f>'Reference price sheet'!B110</f>
        <v>1</v>
      </c>
      <c r="G68" s="137">
        <f>'Reference price sheet'!C110</f>
        <v>1</v>
      </c>
      <c r="H68" s="92">
        <f t="shared" si="40"/>
        <v>1</v>
      </c>
      <c r="I68" s="92">
        <f t="shared" si="41"/>
        <v>0.03333333333</v>
      </c>
      <c r="J68" s="92">
        <f t="shared" si="42"/>
        <v>1</v>
      </c>
      <c r="K68" s="93">
        <f t="shared" si="43"/>
        <v>1</v>
      </c>
      <c r="L68" s="223"/>
      <c r="M68" s="223"/>
      <c r="N68" s="223"/>
      <c r="O68" s="223"/>
      <c r="P68" s="223"/>
    </row>
    <row r="69" ht="18.75" customHeight="1">
      <c r="A69" s="90"/>
      <c r="B69" s="241" t="s">
        <v>33</v>
      </c>
      <c r="C69" s="70">
        <v>1.0</v>
      </c>
      <c r="D69" s="236" t="s">
        <v>390</v>
      </c>
      <c r="E69" s="237">
        <f t="shared" si="45"/>
        <v>1</v>
      </c>
      <c r="F69" s="238">
        <f>'Reference price sheet'!B11</f>
        <v>0.15</v>
      </c>
      <c r="G69" s="41">
        <f>'Reference price sheet'!C11</f>
        <v>1</v>
      </c>
      <c r="H69" s="92">
        <f t="shared" si="40"/>
        <v>0.15</v>
      </c>
      <c r="I69" s="92">
        <f t="shared" si="41"/>
        <v>0.005</v>
      </c>
      <c r="J69" s="92">
        <f t="shared" si="42"/>
        <v>0.15</v>
      </c>
      <c r="K69" s="93">
        <f t="shared" si="43"/>
        <v>0.15</v>
      </c>
      <c r="L69" s="19"/>
      <c r="M69" s="19"/>
      <c r="N69" s="19"/>
      <c r="O69" s="19"/>
      <c r="P69" s="19"/>
    </row>
    <row r="70" ht="18.75" customHeight="1">
      <c r="A70" s="90"/>
      <c r="B70" s="70" t="s">
        <v>28</v>
      </c>
      <c r="C70" s="70">
        <v>1.0</v>
      </c>
      <c r="D70" s="236" t="s">
        <v>390</v>
      </c>
      <c r="E70" s="237">
        <f t="shared" si="45"/>
        <v>1</v>
      </c>
      <c r="F70" s="238">
        <f>'Reference price sheet'!B6</f>
        <v>1</v>
      </c>
      <c r="G70" s="41">
        <f>'Reference price sheet'!C6</f>
        <v>6</v>
      </c>
      <c r="H70" s="92">
        <f t="shared" si="40"/>
        <v>0.1666666667</v>
      </c>
      <c r="I70" s="92">
        <f t="shared" si="41"/>
        <v>0.005555555556</v>
      </c>
      <c r="J70" s="92">
        <f t="shared" si="42"/>
        <v>0.1666666667</v>
      </c>
      <c r="K70" s="93">
        <f t="shared" si="43"/>
        <v>1</v>
      </c>
      <c r="L70" s="19"/>
      <c r="M70" s="19"/>
      <c r="N70" s="19"/>
      <c r="O70" s="19"/>
      <c r="P70" s="19"/>
    </row>
    <row r="71" ht="18.75" customHeight="1">
      <c r="A71" s="90"/>
      <c r="B71" s="70" t="s">
        <v>313</v>
      </c>
      <c r="C71" s="70">
        <v>1.0</v>
      </c>
      <c r="D71" s="70" t="s">
        <v>390</v>
      </c>
      <c r="E71" s="242">
        <v>1.0</v>
      </c>
      <c r="F71" s="40">
        <f>'Reference price sheet'!B291</f>
        <v>3.75</v>
      </c>
      <c r="G71" s="41">
        <f>'Reference price sheet'!C291</f>
        <v>50</v>
      </c>
      <c r="H71" s="92">
        <f t="shared" si="40"/>
        <v>0.075</v>
      </c>
      <c r="I71" s="92">
        <f t="shared" si="41"/>
        <v>0.0025</v>
      </c>
      <c r="J71" s="92">
        <f t="shared" si="42"/>
        <v>0.075</v>
      </c>
      <c r="K71" s="93">
        <f t="shared" si="43"/>
        <v>3.75</v>
      </c>
      <c r="L71" s="19"/>
      <c r="M71" s="19"/>
      <c r="N71" s="19"/>
      <c r="O71" s="19"/>
      <c r="P71" s="19"/>
    </row>
    <row r="72" ht="18.75" customHeight="1">
      <c r="A72" s="69" t="s">
        <v>656</v>
      </c>
      <c r="B72" s="158" t="s">
        <v>696</v>
      </c>
      <c r="C72" s="153"/>
      <c r="D72" s="153"/>
      <c r="E72" s="175"/>
      <c r="F72" s="176"/>
      <c r="G72" s="175"/>
      <c r="H72" s="154"/>
      <c r="I72" s="154"/>
      <c r="J72" s="154"/>
      <c r="K72" s="177"/>
      <c r="L72" s="19"/>
      <c r="M72" s="19"/>
      <c r="N72" s="19"/>
      <c r="O72" s="19"/>
      <c r="P72" s="19"/>
    </row>
    <row r="73" ht="18.75" customHeight="1">
      <c r="A73" s="94"/>
      <c r="B73" s="70" t="s">
        <v>314</v>
      </c>
      <c r="C73" s="159">
        <v>1.0</v>
      </c>
      <c r="D73" s="70" t="s">
        <v>390</v>
      </c>
      <c r="E73" s="237">
        <f t="shared" ref="E73:E74" si="46">$G$8*C73</f>
        <v>1</v>
      </c>
      <c r="F73" s="92">
        <f>'Reference price sheet'!B292</f>
        <v>0.69</v>
      </c>
      <c r="G73" s="137">
        <f>'Reference price sheet'!C292</f>
        <v>1</v>
      </c>
      <c r="H73" s="92">
        <f t="shared" ref="H73:H83" si="47">F73/G73</f>
        <v>0.69</v>
      </c>
      <c r="I73" s="92">
        <f t="shared" ref="I73:I83" si="48">J73/$G$3</f>
        <v>0.023</v>
      </c>
      <c r="J73" s="92">
        <f t="shared" ref="J73:J83" si="49">H73*E73/$G$8</f>
        <v>0.69</v>
      </c>
      <c r="K73" s="93">
        <f t="shared" ref="K73:K83" si="50">(ROUNDUP(E73/G73, 0)*F73)</f>
        <v>0.69</v>
      </c>
      <c r="L73" s="223"/>
      <c r="M73" s="223"/>
      <c r="N73" s="223"/>
      <c r="O73" s="223"/>
      <c r="P73" s="223"/>
    </row>
    <row r="74" ht="18.75" customHeight="1">
      <c r="A74" s="39"/>
      <c r="B74" s="70" t="s">
        <v>697</v>
      </c>
      <c r="C74" s="70">
        <v>2.0</v>
      </c>
      <c r="D74" s="70" t="s">
        <v>390</v>
      </c>
      <c r="E74" s="237">
        <f t="shared" si="46"/>
        <v>2</v>
      </c>
      <c r="F74" s="40">
        <f>'Reference price sheet'!B212</f>
        <v>1</v>
      </c>
      <c r="G74" s="41">
        <f>'Reference price sheet'!C212</f>
        <v>1</v>
      </c>
      <c r="H74" s="92">
        <f t="shared" si="47"/>
        <v>1</v>
      </c>
      <c r="I74" s="92">
        <f t="shared" si="48"/>
        <v>0.06666666667</v>
      </c>
      <c r="J74" s="92">
        <f t="shared" si="49"/>
        <v>2</v>
      </c>
      <c r="K74" s="93">
        <f t="shared" si="50"/>
        <v>2</v>
      </c>
      <c r="L74" s="19"/>
      <c r="M74" s="19"/>
      <c r="N74" s="19"/>
      <c r="O74" s="19"/>
      <c r="P74" s="19"/>
    </row>
    <row r="75" ht="18.75" customHeight="1">
      <c r="A75" s="39"/>
      <c r="B75" s="70" t="s">
        <v>315</v>
      </c>
      <c r="C75" s="70">
        <v>0.1</v>
      </c>
      <c r="D75" s="70" t="s">
        <v>391</v>
      </c>
      <c r="E75" s="237">
        <f>$G$9*C75</f>
        <v>3</v>
      </c>
      <c r="F75" s="40">
        <f>'Reference price sheet'!B293</f>
        <v>0.5</v>
      </c>
      <c r="G75" s="41">
        <f>'Reference price sheet'!C293</f>
        <v>6</v>
      </c>
      <c r="H75" s="92">
        <f t="shared" si="47"/>
        <v>0.08333333333</v>
      </c>
      <c r="I75" s="92">
        <f t="shared" si="48"/>
        <v>0.008333333333</v>
      </c>
      <c r="J75" s="92">
        <f t="shared" si="49"/>
        <v>0.25</v>
      </c>
      <c r="K75" s="93">
        <f t="shared" si="50"/>
        <v>0.5</v>
      </c>
      <c r="L75" s="19"/>
      <c r="M75" s="19"/>
      <c r="N75" s="19"/>
      <c r="O75" s="19"/>
      <c r="P75" s="19"/>
    </row>
    <row r="76" ht="18.75" customHeight="1">
      <c r="A76" s="39"/>
      <c r="B76" s="70" t="s">
        <v>316</v>
      </c>
      <c r="C76" s="70">
        <v>1.0</v>
      </c>
      <c r="D76" s="70" t="s">
        <v>390</v>
      </c>
      <c r="E76" s="237">
        <f>$G$8*C76</f>
        <v>1</v>
      </c>
      <c r="F76" s="40">
        <f>'Reference price sheet'!B294</f>
        <v>0.95</v>
      </c>
      <c r="G76" s="41">
        <f>'Reference price sheet'!C294</f>
        <v>1</v>
      </c>
      <c r="H76" s="92">
        <f t="shared" si="47"/>
        <v>0.95</v>
      </c>
      <c r="I76" s="92">
        <f t="shared" si="48"/>
        <v>0.03166666667</v>
      </c>
      <c r="J76" s="92">
        <f t="shared" si="49"/>
        <v>0.95</v>
      </c>
      <c r="K76" s="93">
        <f t="shared" si="50"/>
        <v>0.95</v>
      </c>
      <c r="L76" s="19"/>
      <c r="M76" s="19"/>
      <c r="N76" s="19"/>
      <c r="O76" s="19"/>
      <c r="P76" s="19"/>
    </row>
    <row r="77" ht="18.75" customHeight="1">
      <c r="A77" s="39"/>
      <c r="B77" s="70" t="s">
        <v>552</v>
      </c>
      <c r="C77" s="70">
        <v>0.1</v>
      </c>
      <c r="D77" s="70" t="s">
        <v>391</v>
      </c>
      <c r="E77" s="237">
        <f t="shared" ref="E77:E83" si="51">$G$9*C77</f>
        <v>3</v>
      </c>
      <c r="F77" s="40">
        <f>'Reference price sheet'!B184</f>
        <v>0.25</v>
      </c>
      <c r="G77" s="41">
        <f>'Reference price sheet'!C184</f>
        <v>1</v>
      </c>
      <c r="H77" s="92">
        <f t="shared" si="47"/>
        <v>0.25</v>
      </c>
      <c r="I77" s="92">
        <f t="shared" si="48"/>
        <v>0.025</v>
      </c>
      <c r="J77" s="92">
        <f t="shared" si="49"/>
        <v>0.75</v>
      </c>
      <c r="K77" s="93">
        <f t="shared" si="50"/>
        <v>0.75</v>
      </c>
      <c r="L77" s="19"/>
      <c r="M77" s="19"/>
      <c r="N77" s="19"/>
      <c r="O77" s="19"/>
      <c r="P77" s="19"/>
    </row>
    <row r="78" ht="18.75" customHeight="1">
      <c r="A78" s="39"/>
      <c r="B78" s="70" t="s">
        <v>97</v>
      </c>
      <c r="C78" s="70">
        <v>0.1</v>
      </c>
      <c r="D78" s="70" t="s">
        <v>391</v>
      </c>
      <c r="E78" s="237">
        <f t="shared" si="51"/>
        <v>3</v>
      </c>
      <c r="F78" s="40">
        <f>'Reference price sheet'!B75</f>
        <v>0.45</v>
      </c>
      <c r="G78" s="41">
        <f>'Reference price sheet'!C75</f>
        <v>1</v>
      </c>
      <c r="H78" s="92">
        <f t="shared" si="47"/>
        <v>0.45</v>
      </c>
      <c r="I78" s="92">
        <f t="shared" si="48"/>
        <v>0.045</v>
      </c>
      <c r="J78" s="92">
        <f t="shared" si="49"/>
        <v>1.35</v>
      </c>
      <c r="K78" s="93">
        <f t="shared" si="50"/>
        <v>1.35</v>
      </c>
      <c r="L78" s="19"/>
      <c r="M78" s="19"/>
      <c r="N78" s="19"/>
      <c r="O78" s="19"/>
      <c r="P78" s="19"/>
    </row>
    <row r="79" ht="18.75" customHeight="1">
      <c r="A79" s="39"/>
      <c r="B79" s="70" t="s">
        <v>312</v>
      </c>
      <c r="C79" s="70">
        <v>0.5</v>
      </c>
      <c r="D79" s="70" t="s">
        <v>391</v>
      </c>
      <c r="E79" s="237">
        <f t="shared" si="51"/>
        <v>15</v>
      </c>
      <c r="F79" s="40">
        <f>'Reference price sheet'!B290</f>
        <v>0.49</v>
      </c>
      <c r="G79" s="41">
        <f>'Reference price sheet'!C290</f>
        <v>24</v>
      </c>
      <c r="H79" s="92">
        <f t="shared" si="47"/>
        <v>0.02041666667</v>
      </c>
      <c r="I79" s="92">
        <f t="shared" si="48"/>
        <v>0.01020833333</v>
      </c>
      <c r="J79" s="92">
        <f t="shared" si="49"/>
        <v>0.30625</v>
      </c>
      <c r="K79" s="93">
        <f t="shared" si="50"/>
        <v>0.49</v>
      </c>
      <c r="L79" s="19"/>
      <c r="M79" s="19"/>
      <c r="N79" s="19"/>
      <c r="O79" s="19"/>
      <c r="P79" s="19"/>
    </row>
    <row r="80" ht="18.75" customHeight="1">
      <c r="A80" s="39"/>
      <c r="B80" s="70" t="s">
        <v>309</v>
      </c>
      <c r="C80" s="70">
        <v>0.2</v>
      </c>
      <c r="D80" s="70" t="s">
        <v>391</v>
      </c>
      <c r="E80" s="237">
        <f t="shared" si="51"/>
        <v>6</v>
      </c>
      <c r="F80" s="40">
        <f>'Reference price sheet'!B287</f>
        <v>1.6</v>
      </c>
      <c r="G80" s="41">
        <f>'Reference price sheet'!C287</f>
        <v>6</v>
      </c>
      <c r="H80" s="92">
        <f t="shared" si="47"/>
        <v>0.2666666667</v>
      </c>
      <c r="I80" s="92">
        <f t="shared" si="48"/>
        <v>0.05333333333</v>
      </c>
      <c r="J80" s="92">
        <f t="shared" si="49"/>
        <v>1.6</v>
      </c>
      <c r="K80" s="93">
        <f t="shared" si="50"/>
        <v>1.6</v>
      </c>
      <c r="L80" s="19"/>
      <c r="M80" s="19"/>
      <c r="N80" s="19"/>
      <c r="O80" s="19"/>
      <c r="P80" s="19"/>
    </row>
    <row r="81" ht="18.75" customHeight="1">
      <c r="A81" s="39"/>
      <c r="B81" s="243" t="s">
        <v>698</v>
      </c>
      <c r="C81" s="70">
        <v>0.05</v>
      </c>
      <c r="D81" s="70" t="s">
        <v>391</v>
      </c>
      <c r="E81" s="237">
        <f t="shared" si="51"/>
        <v>1.5</v>
      </c>
      <c r="F81" s="40">
        <f>'Reference price sheet'!B48</f>
        <v>1.5</v>
      </c>
      <c r="G81" s="41">
        <f>'Reference price sheet'!C48</f>
        <v>1</v>
      </c>
      <c r="H81" s="92">
        <f t="shared" si="47"/>
        <v>1.5</v>
      </c>
      <c r="I81" s="92">
        <f t="shared" si="48"/>
        <v>0.075</v>
      </c>
      <c r="J81" s="92">
        <f t="shared" si="49"/>
        <v>2.25</v>
      </c>
      <c r="K81" s="93">
        <f t="shared" si="50"/>
        <v>3</v>
      </c>
      <c r="L81" s="19"/>
      <c r="M81" s="19"/>
      <c r="N81" s="19"/>
      <c r="O81" s="19"/>
      <c r="P81" s="19"/>
    </row>
    <row r="82" ht="18.75" customHeight="1">
      <c r="A82" s="39"/>
      <c r="B82" s="243" t="s">
        <v>699</v>
      </c>
      <c r="C82" s="70">
        <v>0.05</v>
      </c>
      <c r="D82" s="70" t="s">
        <v>391</v>
      </c>
      <c r="E82" s="237">
        <f t="shared" si="51"/>
        <v>1.5</v>
      </c>
      <c r="F82" s="40">
        <f>'Reference price sheet'!B235</f>
        <v>0.3</v>
      </c>
      <c r="G82" s="41">
        <f>'Reference price sheet'!C235</f>
        <v>1</v>
      </c>
      <c r="H82" s="92">
        <f t="shared" si="47"/>
        <v>0.3</v>
      </c>
      <c r="I82" s="92">
        <f t="shared" si="48"/>
        <v>0.015</v>
      </c>
      <c r="J82" s="92">
        <f t="shared" si="49"/>
        <v>0.45</v>
      </c>
      <c r="K82" s="93">
        <f t="shared" si="50"/>
        <v>0.6</v>
      </c>
      <c r="L82" s="19"/>
      <c r="M82" s="19"/>
      <c r="N82" s="19"/>
      <c r="O82" s="19"/>
      <c r="P82" s="19"/>
    </row>
    <row r="83" ht="18.75" customHeight="1">
      <c r="A83" s="39"/>
      <c r="B83" s="244" t="s">
        <v>700</v>
      </c>
      <c r="C83" s="70">
        <v>0.05</v>
      </c>
      <c r="D83" s="70" t="s">
        <v>391</v>
      </c>
      <c r="E83" s="237">
        <f t="shared" si="51"/>
        <v>1.5</v>
      </c>
      <c r="F83" s="40">
        <f>'Reference price sheet'!B295</f>
        <v>1.25</v>
      </c>
      <c r="G83" s="41">
        <f>'Reference price sheet'!C295</f>
        <v>1</v>
      </c>
      <c r="H83" s="92">
        <f t="shared" si="47"/>
        <v>1.25</v>
      </c>
      <c r="I83" s="92">
        <f t="shared" si="48"/>
        <v>0.0625</v>
      </c>
      <c r="J83" s="92">
        <f t="shared" si="49"/>
        <v>1.875</v>
      </c>
      <c r="K83" s="93">
        <f t="shared" si="50"/>
        <v>2.5</v>
      </c>
      <c r="L83" s="19"/>
      <c r="M83" s="19"/>
      <c r="N83" s="19"/>
      <c r="O83" s="19"/>
      <c r="P83" s="19"/>
    </row>
    <row r="84" ht="18.75" customHeight="1">
      <c r="A84" s="69" t="s">
        <v>701</v>
      </c>
      <c r="B84" s="245" t="s">
        <v>702</v>
      </c>
      <c r="C84" s="153"/>
      <c r="D84" s="153"/>
      <c r="E84" s="175"/>
      <c r="F84" s="176"/>
      <c r="G84" s="175"/>
      <c r="H84" s="154"/>
      <c r="I84" s="154"/>
      <c r="J84" s="154"/>
      <c r="K84" s="177"/>
      <c r="L84" s="19"/>
      <c r="M84" s="19"/>
      <c r="N84" s="19"/>
      <c r="O84" s="19"/>
      <c r="P84" s="19"/>
    </row>
    <row r="85" ht="18.75" customHeight="1">
      <c r="A85" s="39"/>
      <c r="B85" s="246" t="s">
        <v>65</v>
      </c>
      <c r="C85" s="70">
        <v>1.0</v>
      </c>
      <c r="D85" s="70" t="s">
        <v>391</v>
      </c>
      <c r="E85" s="237">
        <f>$G$9*C85</f>
        <v>30</v>
      </c>
      <c r="F85" s="40">
        <f>'Reference price sheet'!B43</f>
        <v>5</v>
      </c>
      <c r="G85" s="41">
        <f>'Reference price sheet'!C43</f>
        <v>100</v>
      </c>
      <c r="H85" s="92">
        <f>F85/G85</f>
        <v>0.05</v>
      </c>
      <c r="I85" s="92">
        <f>J85/$G$3</f>
        <v>0.05</v>
      </c>
      <c r="J85" s="92">
        <f>H85*E85/$G$8</f>
        <v>1.5</v>
      </c>
      <c r="K85" s="93">
        <f>(ROUNDUP(E85/G85, 0)*F85)</f>
        <v>5</v>
      </c>
      <c r="L85" s="19"/>
      <c r="M85" s="19"/>
      <c r="N85" s="19"/>
      <c r="O85" s="19"/>
      <c r="P85" s="19"/>
    </row>
    <row r="86" ht="18.75" customHeight="1">
      <c r="A86" s="39"/>
      <c r="B86" s="247" t="s">
        <v>441</v>
      </c>
      <c r="C86" s="39"/>
      <c r="D86" s="39"/>
      <c r="E86" s="45"/>
      <c r="F86" s="40"/>
      <c r="G86" s="41"/>
      <c r="H86" s="92"/>
      <c r="I86" s="92"/>
      <c r="J86" s="92"/>
      <c r="K86" s="93"/>
      <c r="L86" s="19"/>
      <c r="M86" s="19"/>
      <c r="N86" s="19"/>
      <c r="O86" s="19"/>
      <c r="P86" s="19"/>
    </row>
    <row r="87" ht="18.75" customHeight="1">
      <c r="A87" s="94"/>
      <c r="B87" s="24" t="s">
        <v>175</v>
      </c>
      <c r="C87" s="159">
        <v>1.0</v>
      </c>
      <c r="D87" s="70" t="s">
        <v>391</v>
      </c>
      <c r="E87" s="237">
        <f>$G$9*C87</f>
        <v>30</v>
      </c>
      <c r="F87" s="92">
        <f>'Reference price sheet'!B153</f>
        <v>1</v>
      </c>
      <c r="G87" s="137">
        <f>'Reference price sheet'!C153</f>
        <v>50</v>
      </c>
      <c r="H87" s="92">
        <f>F87/G87</f>
        <v>0.02</v>
      </c>
      <c r="I87" s="92">
        <f>J87/$G$3</f>
        <v>0.02</v>
      </c>
      <c r="J87" s="92">
        <f>H87*E87/$G$8</f>
        <v>0.6</v>
      </c>
      <c r="K87" s="93">
        <f>(ROUNDUP(E87/G87, 0)*F87)</f>
        <v>1</v>
      </c>
      <c r="L87" s="223"/>
      <c r="M87" s="223"/>
      <c r="N87" s="223"/>
      <c r="O87" s="223"/>
      <c r="P87" s="223"/>
    </row>
    <row r="88" ht="18.75" customHeight="1">
      <c r="A88" s="157" t="s">
        <v>703</v>
      </c>
      <c r="B88" s="151" t="s">
        <v>704</v>
      </c>
      <c r="C88" s="152"/>
      <c r="D88" s="153"/>
      <c r="E88" s="150"/>
      <c r="F88" s="151"/>
      <c r="G88" s="152"/>
      <c r="H88" s="153"/>
      <c r="I88" s="154"/>
      <c r="J88" s="154"/>
      <c r="K88" s="154"/>
      <c r="L88" s="19"/>
      <c r="M88" s="19"/>
      <c r="N88" s="19"/>
      <c r="O88" s="19"/>
      <c r="P88" s="19"/>
    </row>
    <row r="89" ht="18.75" customHeight="1">
      <c r="A89" s="150"/>
      <c r="B89" s="158" t="s">
        <v>705</v>
      </c>
      <c r="C89" s="152"/>
      <c r="D89" s="153"/>
      <c r="E89" s="150"/>
      <c r="F89" s="151"/>
      <c r="G89" s="152"/>
      <c r="H89" s="153"/>
      <c r="I89" s="154"/>
      <c r="J89" s="154"/>
      <c r="K89" s="154"/>
      <c r="L89" s="19"/>
      <c r="M89" s="19"/>
      <c r="N89" s="19"/>
      <c r="O89" s="19"/>
      <c r="P89" s="19"/>
    </row>
    <row r="90" ht="18.75" customHeight="1">
      <c r="A90" s="90"/>
      <c r="B90" s="70" t="s">
        <v>314</v>
      </c>
      <c r="C90" s="70">
        <v>0.1</v>
      </c>
      <c r="D90" s="70" t="s">
        <v>391</v>
      </c>
      <c r="E90" s="237">
        <f t="shared" ref="E90:E97" si="52">$G$9*C90</f>
        <v>3</v>
      </c>
      <c r="F90" s="248">
        <f>'Reference price sheet'!B292</f>
        <v>0.69</v>
      </c>
      <c r="G90" s="249">
        <f>'Reference price sheet'!C292</f>
        <v>1</v>
      </c>
      <c r="H90" s="92">
        <f t="shared" ref="H90:H97" si="53">F90/G90</f>
        <v>0.69</v>
      </c>
      <c r="I90" s="92">
        <f t="shared" ref="I90:I97" si="54">J90/$G$3</f>
        <v>0.069</v>
      </c>
      <c r="J90" s="92">
        <f t="shared" ref="J90:J97" si="55">H90*E90/$G$8</f>
        <v>2.07</v>
      </c>
      <c r="K90" s="93">
        <f t="shared" ref="K90:K97" si="56">(ROUNDUP(E90/G90, 0)*F90)</f>
        <v>2.07</v>
      </c>
      <c r="L90" s="19"/>
      <c r="M90" s="19"/>
      <c r="N90" s="19"/>
      <c r="O90" s="19"/>
      <c r="P90" s="19"/>
    </row>
    <row r="91" ht="18.75" customHeight="1">
      <c r="A91" s="90"/>
      <c r="B91" s="70" t="s">
        <v>697</v>
      </c>
      <c r="C91" s="70">
        <v>0.1</v>
      </c>
      <c r="D91" s="70" t="s">
        <v>391</v>
      </c>
      <c r="E91" s="237">
        <f t="shared" si="52"/>
        <v>3</v>
      </c>
      <c r="F91" s="248">
        <f>'Reference price sheet'!B212</f>
        <v>1</v>
      </c>
      <c r="G91" s="249">
        <f>'Reference price sheet'!C212</f>
        <v>1</v>
      </c>
      <c r="H91" s="92">
        <f t="shared" si="53"/>
        <v>1</v>
      </c>
      <c r="I91" s="92">
        <f t="shared" si="54"/>
        <v>0.1</v>
      </c>
      <c r="J91" s="92">
        <f t="shared" si="55"/>
        <v>3</v>
      </c>
      <c r="K91" s="93">
        <f t="shared" si="56"/>
        <v>3</v>
      </c>
      <c r="L91" s="19"/>
      <c r="M91" s="19"/>
      <c r="N91" s="19"/>
      <c r="O91" s="19"/>
      <c r="P91" s="19"/>
    </row>
    <row r="92" ht="18.75" customHeight="1">
      <c r="A92" s="90"/>
      <c r="B92" s="70" t="s">
        <v>315</v>
      </c>
      <c r="C92" s="70">
        <v>0.2</v>
      </c>
      <c r="D92" s="70" t="s">
        <v>391</v>
      </c>
      <c r="E92" s="237">
        <f t="shared" si="52"/>
        <v>6</v>
      </c>
      <c r="F92" s="248">
        <f>'Reference price sheet'!B293</f>
        <v>0.5</v>
      </c>
      <c r="G92" s="249">
        <f>'Reference price sheet'!C293</f>
        <v>6</v>
      </c>
      <c r="H92" s="92">
        <f t="shared" si="53"/>
        <v>0.08333333333</v>
      </c>
      <c r="I92" s="92">
        <f t="shared" si="54"/>
        <v>0.01666666667</v>
      </c>
      <c r="J92" s="92">
        <f t="shared" si="55"/>
        <v>0.5</v>
      </c>
      <c r="K92" s="93">
        <f t="shared" si="56"/>
        <v>0.5</v>
      </c>
      <c r="L92" s="19"/>
      <c r="M92" s="19"/>
      <c r="N92" s="19"/>
      <c r="O92" s="19"/>
      <c r="P92" s="19"/>
    </row>
    <row r="93" ht="18.75" customHeight="1">
      <c r="A93" s="90"/>
      <c r="B93" s="70" t="s">
        <v>316</v>
      </c>
      <c r="C93" s="70">
        <v>0.1</v>
      </c>
      <c r="D93" s="70" t="s">
        <v>391</v>
      </c>
      <c r="E93" s="237">
        <f t="shared" si="52"/>
        <v>3</v>
      </c>
      <c r="F93" s="248">
        <f>'Reference price sheet'!B294</f>
        <v>0.95</v>
      </c>
      <c r="G93" s="249">
        <f>'Reference price sheet'!C294</f>
        <v>1</v>
      </c>
      <c r="H93" s="92">
        <f t="shared" si="53"/>
        <v>0.95</v>
      </c>
      <c r="I93" s="92">
        <f t="shared" si="54"/>
        <v>0.095</v>
      </c>
      <c r="J93" s="92">
        <f t="shared" si="55"/>
        <v>2.85</v>
      </c>
      <c r="K93" s="93">
        <f t="shared" si="56"/>
        <v>2.85</v>
      </c>
      <c r="L93" s="19"/>
      <c r="M93" s="19"/>
      <c r="N93" s="19"/>
      <c r="O93" s="19"/>
      <c r="P93" s="19"/>
    </row>
    <row r="94" ht="18.75" customHeight="1">
      <c r="A94" s="90"/>
      <c r="B94" s="70" t="s">
        <v>552</v>
      </c>
      <c r="C94" s="70">
        <v>0.25</v>
      </c>
      <c r="D94" s="70" t="s">
        <v>391</v>
      </c>
      <c r="E94" s="237">
        <f t="shared" si="52"/>
        <v>7.5</v>
      </c>
      <c r="F94" s="248">
        <f>'Reference price sheet'!B184</f>
        <v>0.25</v>
      </c>
      <c r="G94" s="249">
        <f>'Reference price sheet'!C184</f>
        <v>1</v>
      </c>
      <c r="H94" s="92">
        <f t="shared" si="53"/>
        <v>0.25</v>
      </c>
      <c r="I94" s="92">
        <f t="shared" si="54"/>
        <v>0.0625</v>
      </c>
      <c r="J94" s="92">
        <f t="shared" si="55"/>
        <v>1.875</v>
      </c>
      <c r="K94" s="93">
        <f t="shared" si="56"/>
        <v>2</v>
      </c>
      <c r="L94" s="19"/>
      <c r="M94" s="19"/>
      <c r="N94" s="19"/>
      <c r="O94" s="19"/>
      <c r="P94" s="19"/>
    </row>
    <row r="95" ht="18.75" customHeight="1">
      <c r="A95" s="90"/>
      <c r="B95" s="70" t="s">
        <v>97</v>
      </c>
      <c r="C95" s="70">
        <v>0.2</v>
      </c>
      <c r="D95" s="70" t="s">
        <v>391</v>
      </c>
      <c r="E95" s="237">
        <f t="shared" si="52"/>
        <v>6</v>
      </c>
      <c r="F95" s="248">
        <f>'Reference price sheet'!B75</f>
        <v>0.45</v>
      </c>
      <c r="G95" s="249">
        <f>'Reference price sheet'!C75</f>
        <v>1</v>
      </c>
      <c r="H95" s="92">
        <f t="shared" si="53"/>
        <v>0.45</v>
      </c>
      <c r="I95" s="92">
        <f t="shared" si="54"/>
        <v>0.09</v>
      </c>
      <c r="J95" s="92">
        <f t="shared" si="55"/>
        <v>2.7</v>
      </c>
      <c r="K95" s="93">
        <f t="shared" si="56"/>
        <v>2.7</v>
      </c>
      <c r="L95" s="19"/>
      <c r="M95" s="19"/>
      <c r="N95" s="19"/>
      <c r="O95" s="19"/>
      <c r="P95" s="19"/>
    </row>
    <row r="96" ht="18.75" customHeight="1">
      <c r="A96" s="90"/>
      <c r="B96" s="70" t="s">
        <v>312</v>
      </c>
      <c r="C96" s="70">
        <v>1.0</v>
      </c>
      <c r="D96" s="70" t="s">
        <v>391</v>
      </c>
      <c r="E96" s="237">
        <f t="shared" si="52"/>
        <v>30</v>
      </c>
      <c r="F96" s="248">
        <f>'Reference price sheet'!B290</f>
        <v>0.49</v>
      </c>
      <c r="G96" s="249">
        <f>'Reference price sheet'!C290</f>
        <v>24</v>
      </c>
      <c r="H96" s="92">
        <f t="shared" si="53"/>
        <v>0.02041666667</v>
      </c>
      <c r="I96" s="92">
        <f t="shared" si="54"/>
        <v>0.02041666667</v>
      </c>
      <c r="J96" s="92">
        <f t="shared" si="55"/>
        <v>0.6125</v>
      </c>
      <c r="K96" s="93">
        <f t="shared" si="56"/>
        <v>0.98</v>
      </c>
      <c r="L96" s="19"/>
      <c r="M96" s="19"/>
      <c r="N96" s="19"/>
      <c r="O96" s="19"/>
      <c r="P96" s="19"/>
    </row>
    <row r="97" ht="18.75" customHeight="1">
      <c r="A97" s="90"/>
      <c r="B97" s="70" t="s">
        <v>309</v>
      </c>
      <c r="C97" s="70">
        <v>1.0</v>
      </c>
      <c r="D97" s="70" t="s">
        <v>391</v>
      </c>
      <c r="E97" s="237">
        <f t="shared" si="52"/>
        <v>30</v>
      </c>
      <c r="F97" s="248">
        <f>'Reference price sheet'!B287</f>
        <v>1.6</v>
      </c>
      <c r="G97" s="249">
        <f>'Reference price sheet'!C287</f>
        <v>6</v>
      </c>
      <c r="H97" s="92">
        <f t="shared" si="53"/>
        <v>0.2666666667</v>
      </c>
      <c r="I97" s="92">
        <f t="shared" si="54"/>
        <v>0.2666666667</v>
      </c>
      <c r="J97" s="92">
        <f t="shared" si="55"/>
        <v>8</v>
      </c>
      <c r="K97" s="93">
        <f t="shared" si="56"/>
        <v>8</v>
      </c>
      <c r="L97" s="19"/>
      <c r="M97" s="19"/>
      <c r="N97" s="19"/>
      <c r="O97" s="19"/>
      <c r="P97" s="19"/>
    </row>
    <row r="98" ht="18.75" customHeight="1">
      <c r="A98" s="150"/>
      <c r="B98" s="151" t="s">
        <v>706</v>
      </c>
      <c r="C98" s="152"/>
      <c r="D98" s="153"/>
      <c r="E98" s="153"/>
      <c r="F98" s="151"/>
      <c r="G98" s="152"/>
      <c r="H98" s="154"/>
      <c r="I98" s="154"/>
      <c r="J98" s="154"/>
      <c r="K98" s="154"/>
      <c r="L98" s="19"/>
      <c r="M98" s="19"/>
      <c r="N98" s="19"/>
      <c r="O98" s="19"/>
      <c r="P98" s="19"/>
    </row>
    <row r="99" ht="18.75" customHeight="1">
      <c r="A99" s="39" t="s">
        <v>707</v>
      </c>
      <c r="B99" s="39" t="s">
        <v>210</v>
      </c>
      <c r="C99" s="39">
        <v>0.25</v>
      </c>
      <c r="D99" s="39" t="s">
        <v>708</v>
      </c>
      <c r="E99" s="45">
        <f t="shared" ref="E99:E101" si="57">_xlfn.CEILING.MATH(C99*$D$103)</f>
        <v>2</v>
      </c>
      <c r="F99" s="40">
        <f>'Reference price sheet'!$B$188</f>
        <v>1</v>
      </c>
      <c r="G99" s="41">
        <f>'Reference price sheet'!$C$188</f>
        <v>1</v>
      </c>
      <c r="H99" s="92">
        <f t="shared" ref="H99:H101" si="58">F99/G99</f>
        <v>1</v>
      </c>
      <c r="I99" s="92">
        <f>J99/$G$3</f>
        <v>0.06666666667</v>
      </c>
      <c r="J99" s="92">
        <f>H99*E99/$G$8</f>
        <v>2</v>
      </c>
      <c r="K99" s="93">
        <f>(ROUNDUP(E99/G99, 0)*F99)</f>
        <v>2</v>
      </c>
      <c r="L99" s="19"/>
      <c r="M99" s="19"/>
      <c r="N99" s="19"/>
      <c r="O99" s="19"/>
      <c r="P99" s="19"/>
    </row>
    <row r="100" ht="18.75" customHeight="1">
      <c r="A100" s="250" t="s">
        <v>709</v>
      </c>
      <c r="B100" s="103" t="s">
        <v>710</v>
      </c>
      <c r="C100" s="103">
        <v>0.15</v>
      </c>
      <c r="D100" s="103" t="s">
        <v>708</v>
      </c>
      <c r="E100" s="106">
        <f t="shared" si="57"/>
        <v>1</v>
      </c>
      <c r="F100" s="105">
        <f>'Reference price sheet'!$B$166</f>
        <v>0.45</v>
      </c>
      <c r="G100" s="106">
        <f>'Reference price sheet'!$C$166</f>
        <v>1</v>
      </c>
      <c r="H100" s="107">
        <f t="shared" si="58"/>
        <v>0.45</v>
      </c>
      <c r="I100" s="107">
        <v>0.0</v>
      </c>
      <c r="J100" s="107">
        <v>0.0</v>
      </c>
      <c r="K100" s="107">
        <v>0.0</v>
      </c>
      <c r="L100" s="19"/>
      <c r="M100" s="19"/>
      <c r="N100" s="19"/>
      <c r="O100" s="19"/>
      <c r="P100" s="19"/>
    </row>
    <row r="101" ht="18.75" customHeight="1">
      <c r="A101" s="110"/>
      <c r="B101" s="103" t="s">
        <v>711</v>
      </c>
      <c r="C101" s="103">
        <v>0.4</v>
      </c>
      <c r="D101" s="103" t="s">
        <v>708</v>
      </c>
      <c r="E101" s="106">
        <f t="shared" si="57"/>
        <v>2</v>
      </c>
      <c r="F101" s="105">
        <f>'Reference price sheet'!$B$239</f>
        <v>1.4</v>
      </c>
      <c r="G101" s="106">
        <f>'Reference price sheet'!$C$239</f>
        <v>1</v>
      </c>
      <c r="H101" s="107">
        <f t="shared" si="58"/>
        <v>1.4</v>
      </c>
      <c r="I101" s="107">
        <v>0.0</v>
      </c>
      <c r="J101" s="107">
        <v>0.0</v>
      </c>
      <c r="K101" s="107">
        <v>0.0</v>
      </c>
      <c r="L101" s="19"/>
      <c r="M101" s="19"/>
      <c r="N101" s="19"/>
      <c r="O101" s="19"/>
      <c r="P101" s="19"/>
    </row>
    <row r="102" ht="18.75" customHeight="1">
      <c r="A102" s="157" t="s">
        <v>703</v>
      </c>
      <c r="B102" s="158" t="s">
        <v>712</v>
      </c>
      <c r="C102" s="152"/>
      <c r="D102" s="153"/>
      <c r="E102" s="150"/>
      <c r="F102" s="151"/>
      <c r="G102" s="152"/>
      <c r="H102" s="153"/>
      <c r="I102" s="154"/>
      <c r="J102" s="154"/>
      <c r="K102" s="154"/>
      <c r="L102" s="19"/>
      <c r="M102" s="19"/>
      <c r="N102" s="19"/>
      <c r="O102" s="19"/>
      <c r="P102" s="19"/>
    </row>
    <row r="103" ht="18.75" customHeight="1">
      <c r="A103" s="251"/>
      <c r="B103" s="251" t="s">
        <v>713</v>
      </c>
      <c r="C103" s="251"/>
      <c r="D103" s="76">
        <v>5.0</v>
      </c>
      <c r="E103" s="251"/>
      <c r="F103" s="252"/>
      <c r="G103" s="253"/>
      <c r="H103" s="252"/>
      <c r="I103" s="252"/>
      <c r="J103" s="252"/>
      <c r="K103" s="252"/>
      <c r="L103" s="19"/>
      <c r="M103" s="19"/>
      <c r="N103" s="19"/>
      <c r="O103" s="19"/>
      <c r="P103" s="19"/>
    </row>
    <row r="104" ht="18.75" customHeight="1">
      <c r="A104" s="90"/>
      <c r="B104" s="39" t="s">
        <v>160</v>
      </c>
      <c r="C104" s="39">
        <v>0.25</v>
      </c>
      <c r="D104" s="39" t="s">
        <v>708</v>
      </c>
      <c r="E104" s="45">
        <f t="shared" ref="E104:E110" si="59">_xlfn.CEILING.MATH(C104*$D$103)</f>
        <v>2</v>
      </c>
      <c r="F104" s="40">
        <f>'Reference price sheet'!$B$138</f>
        <v>0.8</v>
      </c>
      <c r="G104" s="41">
        <f>'Reference price sheet'!$C$138</f>
        <v>1</v>
      </c>
      <c r="H104" s="92">
        <f t="shared" ref="H104:H110" si="60">F104/G104</f>
        <v>0.8</v>
      </c>
      <c r="I104" s="92">
        <f t="shared" ref="I104:I110" si="61">J104/$G$3</f>
        <v>0.05333333333</v>
      </c>
      <c r="J104" s="92">
        <f t="shared" ref="J104:J110" si="62">H104*E104/$G$8</f>
        <v>1.6</v>
      </c>
      <c r="K104" s="93">
        <f t="shared" ref="K104:K110" si="63">(ROUNDUP(E104/G104, 0)*F104)</f>
        <v>1.6</v>
      </c>
      <c r="L104" s="19"/>
      <c r="M104" s="19"/>
      <c r="N104" s="19"/>
      <c r="O104" s="19"/>
      <c r="P104" s="19"/>
    </row>
    <row r="105" ht="18.75" customHeight="1">
      <c r="A105" s="90"/>
      <c r="B105" s="39" t="s">
        <v>72</v>
      </c>
      <c r="C105" s="39">
        <v>0.25</v>
      </c>
      <c r="D105" s="39" t="s">
        <v>708</v>
      </c>
      <c r="E105" s="45">
        <f t="shared" si="59"/>
        <v>2</v>
      </c>
      <c r="F105" s="40">
        <f>'Reference price sheet'!$B$50</f>
        <v>0.5</v>
      </c>
      <c r="G105" s="41">
        <f>'Reference price sheet'!$C$50</f>
        <v>1</v>
      </c>
      <c r="H105" s="92">
        <f t="shared" si="60"/>
        <v>0.5</v>
      </c>
      <c r="I105" s="92">
        <f t="shared" si="61"/>
        <v>0.03333333333</v>
      </c>
      <c r="J105" s="92">
        <f t="shared" si="62"/>
        <v>1</v>
      </c>
      <c r="K105" s="93">
        <f t="shared" si="63"/>
        <v>1</v>
      </c>
      <c r="L105" s="19"/>
      <c r="M105" s="19"/>
      <c r="N105" s="19"/>
      <c r="O105" s="19"/>
      <c r="P105" s="19"/>
    </row>
    <row r="106" ht="18.75" customHeight="1">
      <c r="A106" s="90"/>
      <c r="B106" s="39" t="s">
        <v>257</v>
      </c>
      <c r="C106" s="39">
        <v>0.2</v>
      </c>
      <c r="D106" s="39" t="s">
        <v>708</v>
      </c>
      <c r="E106" s="45">
        <f t="shared" si="59"/>
        <v>1</v>
      </c>
      <c r="F106" s="40">
        <f>'Reference price sheet'!$B$235</f>
        <v>0.3</v>
      </c>
      <c r="G106" s="41">
        <f>'Reference price sheet'!$C$235</f>
        <v>1</v>
      </c>
      <c r="H106" s="92">
        <f t="shared" si="60"/>
        <v>0.3</v>
      </c>
      <c r="I106" s="92">
        <f t="shared" si="61"/>
        <v>0.01</v>
      </c>
      <c r="J106" s="92">
        <f t="shared" si="62"/>
        <v>0.3</v>
      </c>
      <c r="K106" s="93">
        <f t="shared" si="63"/>
        <v>0.3</v>
      </c>
      <c r="L106" s="19"/>
      <c r="M106" s="19"/>
      <c r="N106" s="19"/>
      <c r="O106" s="19"/>
      <c r="P106" s="19"/>
    </row>
    <row r="107" ht="18.75" customHeight="1">
      <c r="A107" s="90"/>
      <c r="B107" s="39" t="s">
        <v>213</v>
      </c>
      <c r="C107" s="39">
        <v>0.2</v>
      </c>
      <c r="D107" s="39" t="s">
        <v>708</v>
      </c>
      <c r="E107" s="45">
        <f t="shared" si="59"/>
        <v>1</v>
      </c>
      <c r="F107" s="40">
        <f>'Reference price sheet'!$B$191</f>
        <v>1</v>
      </c>
      <c r="G107" s="41">
        <f>'Reference price sheet'!$C$191</f>
        <v>1</v>
      </c>
      <c r="H107" s="92">
        <f t="shared" si="60"/>
        <v>1</v>
      </c>
      <c r="I107" s="92">
        <f t="shared" si="61"/>
        <v>0.03333333333</v>
      </c>
      <c r="J107" s="92">
        <f t="shared" si="62"/>
        <v>1</v>
      </c>
      <c r="K107" s="93">
        <f t="shared" si="63"/>
        <v>1</v>
      </c>
      <c r="L107" s="19"/>
      <c r="M107" s="19"/>
      <c r="N107" s="19"/>
      <c r="O107" s="19"/>
      <c r="P107" s="19"/>
    </row>
    <row r="108" ht="18.75" customHeight="1">
      <c r="A108" s="90"/>
      <c r="B108" s="39" t="s">
        <v>34</v>
      </c>
      <c r="C108" s="39">
        <v>0.25</v>
      </c>
      <c r="D108" s="39" t="s">
        <v>708</v>
      </c>
      <c r="E108" s="45">
        <f t="shared" si="59"/>
        <v>2</v>
      </c>
      <c r="F108" s="40">
        <f>'Reference price sheet'!$B$12</f>
        <v>0.7</v>
      </c>
      <c r="G108" s="41">
        <f>'Reference price sheet'!$C$12</f>
        <v>1</v>
      </c>
      <c r="H108" s="92">
        <f t="shared" si="60"/>
        <v>0.7</v>
      </c>
      <c r="I108" s="92">
        <f t="shared" si="61"/>
        <v>0.04666666667</v>
      </c>
      <c r="J108" s="92">
        <f t="shared" si="62"/>
        <v>1.4</v>
      </c>
      <c r="K108" s="93">
        <f t="shared" si="63"/>
        <v>1.4</v>
      </c>
      <c r="L108" s="19"/>
      <c r="M108" s="19"/>
      <c r="N108" s="19"/>
      <c r="O108" s="19"/>
      <c r="P108" s="19"/>
    </row>
    <row r="109" ht="18.75" customHeight="1">
      <c r="A109" s="90"/>
      <c r="B109" s="39" t="s">
        <v>163</v>
      </c>
      <c r="C109" s="39">
        <v>0.02</v>
      </c>
      <c r="D109" s="39" t="s">
        <v>708</v>
      </c>
      <c r="E109" s="45">
        <f t="shared" si="59"/>
        <v>1</v>
      </c>
      <c r="F109" s="40">
        <f>'Reference price sheet'!$B$141</f>
        <v>1.35</v>
      </c>
      <c r="G109" s="41">
        <f>'Reference price sheet'!$C$141</f>
        <v>1</v>
      </c>
      <c r="H109" s="92">
        <f t="shared" si="60"/>
        <v>1.35</v>
      </c>
      <c r="I109" s="92">
        <f t="shared" si="61"/>
        <v>0.045</v>
      </c>
      <c r="J109" s="92">
        <f t="shared" si="62"/>
        <v>1.35</v>
      </c>
      <c r="K109" s="93">
        <f t="shared" si="63"/>
        <v>1.35</v>
      </c>
      <c r="L109" s="19"/>
      <c r="M109" s="19"/>
      <c r="N109" s="19"/>
      <c r="O109" s="19"/>
      <c r="P109" s="19"/>
    </row>
    <row r="110" ht="18.75" customHeight="1">
      <c r="A110" s="90"/>
      <c r="B110" s="39" t="s">
        <v>70</v>
      </c>
      <c r="C110" s="39">
        <v>0.1</v>
      </c>
      <c r="D110" s="39" t="s">
        <v>708</v>
      </c>
      <c r="E110" s="45">
        <f t="shared" si="59"/>
        <v>1</v>
      </c>
      <c r="F110" s="40">
        <f>'Reference price sheet'!$B$48</f>
        <v>1.5</v>
      </c>
      <c r="G110" s="41">
        <f>'Reference price sheet'!$C$48</f>
        <v>1</v>
      </c>
      <c r="H110" s="92">
        <f t="shared" si="60"/>
        <v>1.5</v>
      </c>
      <c r="I110" s="92">
        <f t="shared" si="61"/>
        <v>0.05</v>
      </c>
      <c r="J110" s="92">
        <f t="shared" si="62"/>
        <v>1.5</v>
      </c>
      <c r="K110" s="93">
        <f t="shared" si="63"/>
        <v>1.5</v>
      </c>
      <c r="L110" s="19"/>
      <c r="M110" s="19"/>
      <c r="N110" s="19"/>
      <c r="O110" s="19"/>
      <c r="P110" s="19"/>
    </row>
    <row r="111" ht="22.5" customHeight="1">
      <c r="A111" s="254"/>
      <c r="B111" s="254"/>
      <c r="C111" s="254"/>
      <c r="D111" s="254"/>
      <c r="E111" s="254"/>
      <c r="F111" s="254"/>
      <c r="G111" s="254"/>
      <c r="H111" s="97" t="s">
        <v>484</v>
      </c>
      <c r="I111" s="255">
        <f t="shared" ref="I111:K111" si="64">sum(I61:I110)</f>
        <v>2.141722222</v>
      </c>
      <c r="J111" s="255">
        <f t="shared" si="64"/>
        <v>64.25166667</v>
      </c>
      <c r="K111" s="255">
        <f t="shared" si="64"/>
        <v>77.12</v>
      </c>
      <c r="L111" s="19"/>
      <c r="M111" s="19"/>
      <c r="N111" s="19"/>
      <c r="O111" s="19"/>
      <c r="P111" s="19"/>
      <c r="Q111" s="4"/>
      <c r="R111" s="4"/>
      <c r="S111" s="4"/>
      <c r="T111" s="4"/>
      <c r="U111" s="4"/>
      <c r="V111" s="4"/>
      <c r="W111" s="4"/>
      <c r="X111" s="4"/>
      <c r="Y111" s="4"/>
      <c r="Z111" s="4"/>
    </row>
    <row r="112" ht="22.5" customHeight="1">
      <c r="A112" s="88" t="s">
        <v>714</v>
      </c>
      <c r="B112" s="2"/>
      <c r="C112" s="2"/>
      <c r="D112" s="2"/>
      <c r="E112" s="2"/>
      <c r="F112" s="2"/>
      <c r="G112" s="2"/>
      <c r="H112" s="2"/>
      <c r="I112" s="2"/>
      <c r="J112" s="2"/>
      <c r="K112" s="3"/>
      <c r="L112" s="19"/>
      <c r="M112" s="19"/>
      <c r="N112" s="19"/>
      <c r="O112" s="19"/>
      <c r="P112" s="19"/>
      <c r="Q112" s="4"/>
      <c r="R112" s="4"/>
      <c r="S112" s="4"/>
      <c r="T112" s="4"/>
      <c r="U112" s="4"/>
      <c r="V112" s="4"/>
      <c r="W112" s="4"/>
      <c r="X112" s="4"/>
      <c r="Y112" s="4"/>
      <c r="Z112" s="4"/>
    </row>
    <row r="113" ht="22.5" customHeight="1">
      <c r="A113" s="256" t="s">
        <v>381</v>
      </c>
      <c r="B113" s="256" t="s">
        <v>24</v>
      </c>
      <c r="C113" s="256" t="s">
        <v>382</v>
      </c>
      <c r="D113" s="256" t="s">
        <v>383</v>
      </c>
      <c r="E113" s="256" t="s">
        <v>384</v>
      </c>
      <c r="F113" s="256" t="s">
        <v>25</v>
      </c>
      <c r="G113" s="256" t="s">
        <v>26</v>
      </c>
      <c r="H113" s="256" t="s">
        <v>385</v>
      </c>
      <c r="I113" s="256" t="s">
        <v>386</v>
      </c>
      <c r="J113" s="256" t="s">
        <v>387</v>
      </c>
      <c r="K113" s="256" t="s">
        <v>388</v>
      </c>
      <c r="L113" s="19"/>
      <c r="M113" s="19"/>
      <c r="N113" s="19"/>
      <c r="O113" s="19"/>
      <c r="P113" s="19"/>
      <c r="Q113" s="4"/>
      <c r="R113" s="4"/>
      <c r="S113" s="4"/>
      <c r="T113" s="4"/>
      <c r="U113" s="4"/>
      <c r="V113" s="4"/>
      <c r="W113" s="4"/>
      <c r="X113" s="4"/>
      <c r="Y113" s="4"/>
      <c r="Z113" s="4"/>
    </row>
    <row r="114" ht="18.75" customHeight="1">
      <c r="A114" s="257" t="s">
        <v>715</v>
      </c>
      <c r="B114" s="141" t="s">
        <v>716</v>
      </c>
      <c r="C114" s="141"/>
      <c r="D114" s="141"/>
      <c r="E114" s="141"/>
      <c r="F114" s="142"/>
      <c r="G114" s="141"/>
      <c r="H114" s="142"/>
      <c r="I114" s="142">
        <v>0.0</v>
      </c>
      <c r="J114" s="142">
        <v>0.0</v>
      </c>
      <c r="K114" s="142">
        <v>0.0</v>
      </c>
      <c r="L114" s="19"/>
      <c r="M114" s="19"/>
      <c r="N114" s="19"/>
      <c r="O114" s="19"/>
      <c r="P114" s="19"/>
      <c r="Q114" s="4"/>
      <c r="R114" s="4"/>
      <c r="S114" s="4"/>
      <c r="T114" s="4"/>
      <c r="U114" s="4"/>
      <c r="V114" s="4"/>
      <c r="W114" s="4"/>
      <c r="X114" s="4"/>
      <c r="Y114" s="4"/>
      <c r="Z114" s="4"/>
    </row>
    <row r="115" ht="22.5" customHeight="1">
      <c r="A115" s="258"/>
      <c r="B115" s="258" t="s">
        <v>717</v>
      </c>
      <c r="C115" s="39">
        <v>1.0</v>
      </c>
      <c r="D115" s="258" t="s">
        <v>391</v>
      </c>
      <c r="E115" s="39">
        <f t="shared" ref="E115:E117" si="65">$G$9*C115</f>
        <v>30</v>
      </c>
      <c r="F115" s="40">
        <v>12.0</v>
      </c>
      <c r="G115" s="259">
        <v>30.0</v>
      </c>
      <c r="H115" s="92">
        <f>F115/G115</f>
        <v>0.4</v>
      </c>
      <c r="I115" s="92">
        <f>J115/$G$3</f>
        <v>0.4</v>
      </c>
      <c r="J115" s="92">
        <f>H115*E115/$G$8</f>
        <v>12</v>
      </c>
      <c r="K115" s="93">
        <f>(ROUNDUP(E115/G115, 0)*F115)</f>
        <v>12</v>
      </c>
      <c r="L115" s="260"/>
      <c r="M115" s="260"/>
      <c r="N115" s="260"/>
      <c r="O115" s="260"/>
      <c r="P115" s="260"/>
      <c r="Q115" s="261"/>
      <c r="R115" s="261"/>
      <c r="S115" s="261"/>
      <c r="T115" s="261"/>
      <c r="U115" s="261"/>
      <c r="V115" s="261"/>
      <c r="W115" s="261"/>
      <c r="X115" s="261"/>
      <c r="Y115" s="261"/>
      <c r="Z115" s="261"/>
    </row>
    <row r="116" ht="18.75" customHeight="1">
      <c r="A116" s="146" t="s">
        <v>498</v>
      </c>
      <c r="B116" s="141" t="s">
        <v>718</v>
      </c>
      <c r="C116" s="141">
        <v>6.0</v>
      </c>
      <c r="D116" s="141" t="s">
        <v>391</v>
      </c>
      <c r="E116" s="141">
        <f t="shared" si="65"/>
        <v>180</v>
      </c>
      <c r="F116" s="182"/>
      <c r="G116" s="183"/>
      <c r="H116" s="142"/>
      <c r="I116" s="142"/>
      <c r="J116" s="142"/>
      <c r="K116" s="142"/>
      <c r="L116" s="4"/>
      <c r="M116" s="4"/>
      <c r="N116" s="4"/>
      <c r="O116" s="4"/>
      <c r="P116" s="4"/>
      <c r="Q116" s="4"/>
      <c r="R116" s="4"/>
      <c r="S116" s="4"/>
      <c r="T116" s="4"/>
      <c r="U116" s="4"/>
      <c r="V116" s="4"/>
      <c r="W116" s="4"/>
      <c r="X116" s="4"/>
      <c r="Y116" s="4"/>
      <c r="Z116" s="4"/>
    </row>
    <row r="117" ht="18.0" customHeight="1">
      <c r="A117" s="258"/>
      <c r="B117" s="258" t="s">
        <v>719</v>
      </c>
      <c r="C117" s="39">
        <v>2.0</v>
      </c>
      <c r="D117" s="258" t="s">
        <v>391</v>
      </c>
      <c r="E117" s="259">
        <f t="shared" si="65"/>
        <v>60</v>
      </c>
      <c r="F117" s="259">
        <v>3.0</v>
      </c>
      <c r="G117" s="259">
        <v>500.0</v>
      </c>
      <c r="H117" s="92">
        <f>F117/G117</f>
        <v>0.006</v>
      </c>
      <c r="I117" s="92">
        <f>J117/$G$3</f>
        <v>0.012</v>
      </c>
      <c r="J117" s="92">
        <f>H117*E117/$G$8</f>
        <v>0.36</v>
      </c>
      <c r="K117" s="93">
        <f>(ROUNDUP(E117/G117, 0)*F117)</f>
        <v>3</v>
      </c>
      <c r="L117" s="260"/>
      <c r="M117" s="260"/>
      <c r="N117" s="260"/>
      <c r="O117" s="260"/>
      <c r="P117" s="260"/>
      <c r="Q117" s="261"/>
      <c r="R117" s="261"/>
      <c r="S117" s="261"/>
      <c r="T117" s="261"/>
      <c r="U117" s="261"/>
      <c r="V117" s="261"/>
      <c r="W117" s="261"/>
      <c r="X117" s="261"/>
      <c r="Y117" s="261"/>
      <c r="Z117" s="261"/>
    </row>
    <row r="118" ht="18.0" customHeight="1">
      <c r="A118" s="153"/>
      <c r="B118" s="151" t="s">
        <v>720</v>
      </c>
      <c r="C118" s="153"/>
      <c r="D118" s="153"/>
      <c r="E118" s="153"/>
      <c r="F118" s="154"/>
      <c r="G118" s="153"/>
      <c r="H118" s="154"/>
      <c r="I118" s="154"/>
      <c r="J118" s="154"/>
      <c r="K118" s="154"/>
      <c r="L118" s="260"/>
      <c r="M118" s="260"/>
      <c r="N118" s="260"/>
      <c r="O118" s="260"/>
      <c r="P118" s="260"/>
      <c r="Q118" s="261"/>
      <c r="R118" s="261"/>
      <c r="S118" s="261"/>
      <c r="T118" s="261"/>
      <c r="U118" s="261"/>
      <c r="V118" s="261"/>
      <c r="W118" s="261"/>
      <c r="X118" s="261"/>
      <c r="Y118" s="261"/>
      <c r="Z118" s="261"/>
    </row>
    <row r="119" ht="18.0" customHeight="1">
      <c r="A119" s="39"/>
      <c r="B119" s="39" t="s">
        <v>96</v>
      </c>
      <c r="C119" s="39">
        <v>2.0</v>
      </c>
      <c r="D119" s="39" t="s">
        <v>391</v>
      </c>
      <c r="E119" s="39">
        <f t="shared" ref="E119:E123" si="66">$G$9*C119</f>
        <v>60</v>
      </c>
      <c r="F119" s="40">
        <f>'Reference price sheet'!$B$74</f>
        <v>1.6</v>
      </c>
      <c r="G119" s="41">
        <f>'Reference price sheet'!$C$74</f>
        <v>10</v>
      </c>
      <c r="H119" s="92">
        <f t="shared" ref="H119:H125" si="67">F119/G119</f>
        <v>0.16</v>
      </c>
      <c r="I119" s="92">
        <f t="shared" ref="I119:I124" si="68">J119/$G$3</f>
        <v>0.32</v>
      </c>
      <c r="J119" s="92">
        <f t="shared" ref="J119:J124" si="69">H119*E119/$G$8</f>
        <v>9.6</v>
      </c>
      <c r="K119" s="93">
        <f t="shared" ref="K119:K124" si="70">(ROUNDUP(E119/G119, 0)*F119)</f>
        <v>9.6</v>
      </c>
      <c r="L119" s="260"/>
      <c r="M119" s="260"/>
      <c r="N119" s="260"/>
      <c r="O119" s="260"/>
      <c r="P119" s="260"/>
      <c r="Q119" s="261"/>
      <c r="R119" s="261"/>
      <c r="S119" s="261"/>
      <c r="T119" s="261"/>
      <c r="U119" s="261"/>
      <c r="V119" s="261"/>
      <c r="W119" s="261"/>
      <c r="X119" s="261"/>
      <c r="Y119" s="261"/>
      <c r="Z119" s="261"/>
    </row>
    <row r="120" ht="18.0" customHeight="1">
      <c r="A120" s="39"/>
      <c r="B120" s="39" t="s">
        <v>721</v>
      </c>
      <c r="C120" s="39">
        <v>1.0</v>
      </c>
      <c r="D120" s="39" t="s">
        <v>391</v>
      </c>
      <c r="E120" s="39">
        <f t="shared" si="66"/>
        <v>30</v>
      </c>
      <c r="F120" s="40">
        <v>4.75</v>
      </c>
      <c r="G120" s="41">
        <v>50.0</v>
      </c>
      <c r="H120" s="92">
        <f t="shared" si="67"/>
        <v>0.095</v>
      </c>
      <c r="I120" s="92">
        <f t="shared" si="68"/>
        <v>0.095</v>
      </c>
      <c r="J120" s="92">
        <f t="shared" si="69"/>
        <v>2.85</v>
      </c>
      <c r="K120" s="93">
        <f t="shared" si="70"/>
        <v>4.75</v>
      </c>
      <c r="L120" s="260"/>
      <c r="M120" s="260"/>
      <c r="N120" s="260"/>
      <c r="O120" s="260"/>
      <c r="P120" s="260"/>
      <c r="Q120" s="261"/>
      <c r="R120" s="261"/>
      <c r="S120" s="261"/>
      <c r="T120" s="261"/>
      <c r="U120" s="261"/>
      <c r="V120" s="261"/>
      <c r="W120" s="261"/>
      <c r="X120" s="261"/>
      <c r="Y120" s="261"/>
      <c r="Z120" s="261"/>
    </row>
    <row r="121" ht="18.0" customHeight="1">
      <c r="A121" s="39"/>
      <c r="B121" s="39" t="s">
        <v>722</v>
      </c>
      <c r="C121" s="39">
        <v>1.0</v>
      </c>
      <c r="D121" s="39" t="s">
        <v>391</v>
      </c>
      <c r="E121" s="39">
        <f t="shared" si="66"/>
        <v>30</v>
      </c>
      <c r="F121" s="40">
        <v>4.5</v>
      </c>
      <c r="G121" s="41">
        <v>25.0</v>
      </c>
      <c r="H121" s="92">
        <f t="shared" si="67"/>
        <v>0.18</v>
      </c>
      <c r="I121" s="92">
        <f t="shared" si="68"/>
        <v>0.18</v>
      </c>
      <c r="J121" s="92">
        <f t="shared" si="69"/>
        <v>5.4</v>
      </c>
      <c r="K121" s="93">
        <f t="shared" si="70"/>
        <v>9</v>
      </c>
      <c r="L121" s="260"/>
      <c r="M121" s="260"/>
      <c r="N121" s="260"/>
      <c r="O121" s="260"/>
      <c r="P121" s="260"/>
      <c r="Q121" s="261"/>
      <c r="R121" s="261"/>
      <c r="S121" s="261"/>
      <c r="T121" s="261"/>
      <c r="U121" s="261"/>
      <c r="V121" s="261"/>
      <c r="W121" s="261"/>
      <c r="X121" s="261"/>
      <c r="Y121" s="261"/>
      <c r="Z121" s="261"/>
    </row>
    <row r="122" ht="18.0" customHeight="1">
      <c r="A122" s="39"/>
      <c r="B122" s="39" t="s">
        <v>35</v>
      </c>
      <c r="C122" s="39">
        <v>2.0</v>
      </c>
      <c r="D122" s="39" t="s">
        <v>391</v>
      </c>
      <c r="E122" s="39">
        <f t="shared" si="66"/>
        <v>60</v>
      </c>
      <c r="F122" s="40">
        <f>'Reference price sheet'!$B$13</f>
        <v>0.18</v>
      </c>
      <c r="G122" s="41">
        <f>'Reference price sheet'!$C$13</f>
        <v>1</v>
      </c>
      <c r="H122" s="92">
        <f t="shared" si="67"/>
        <v>0.18</v>
      </c>
      <c r="I122" s="92">
        <f t="shared" si="68"/>
        <v>0.36</v>
      </c>
      <c r="J122" s="92">
        <f t="shared" si="69"/>
        <v>10.8</v>
      </c>
      <c r="K122" s="93">
        <f t="shared" si="70"/>
        <v>10.8</v>
      </c>
      <c r="L122" s="260"/>
      <c r="M122" s="260"/>
      <c r="N122" s="260"/>
      <c r="O122" s="260"/>
      <c r="P122" s="260"/>
      <c r="Q122" s="261"/>
      <c r="R122" s="261"/>
      <c r="S122" s="261"/>
      <c r="T122" s="261"/>
      <c r="U122" s="261"/>
      <c r="V122" s="261"/>
      <c r="W122" s="261"/>
      <c r="X122" s="261"/>
      <c r="Y122" s="261"/>
      <c r="Z122" s="261"/>
    </row>
    <row r="123" ht="18.0" customHeight="1">
      <c r="A123" s="39"/>
      <c r="B123" s="136" t="s">
        <v>101</v>
      </c>
      <c r="C123" s="39">
        <v>1.0</v>
      </c>
      <c r="D123" s="39" t="s">
        <v>391</v>
      </c>
      <c r="E123" s="39">
        <f t="shared" si="66"/>
        <v>30</v>
      </c>
      <c r="F123" s="40">
        <f>'Reference price sheet'!$B$79</f>
        <v>0.35</v>
      </c>
      <c r="G123" s="41">
        <f>'Reference price sheet'!$C$79</f>
        <v>1</v>
      </c>
      <c r="H123" s="92">
        <f t="shared" si="67"/>
        <v>0.35</v>
      </c>
      <c r="I123" s="92">
        <f t="shared" si="68"/>
        <v>0.35</v>
      </c>
      <c r="J123" s="92">
        <f t="shared" si="69"/>
        <v>10.5</v>
      </c>
      <c r="K123" s="93">
        <f t="shared" si="70"/>
        <v>10.5</v>
      </c>
      <c r="L123" s="260"/>
      <c r="M123" s="260"/>
      <c r="N123" s="260"/>
      <c r="O123" s="260"/>
      <c r="P123" s="260"/>
      <c r="Q123" s="261"/>
      <c r="R123" s="261"/>
      <c r="S123" s="261"/>
      <c r="T123" s="261"/>
      <c r="U123" s="261"/>
      <c r="V123" s="261"/>
      <c r="W123" s="261"/>
      <c r="X123" s="261"/>
      <c r="Y123" s="261"/>
      <c r="Z123" s="261"/>
    </row>
    <row r="124" ht="18.75" customHeight="1">
      <c r="A124" s="39"/>
      <c r="B124" s="39" t="s">
        <v>150</v>
      </c>
      <c r="C124" s="39">
        <v>1.0</v>
      </c>
      <c r="D124" s="39" t="s">
        <v>390</v>
      </c>
      <c r="E124" s="39">
        <f>$G$8*C124</f>
        <v>1</v>
      </c>
      <c r="F124" s="40">
        <f>'Reference price sheet'!$B$128</f>
        <v>1.5</v>
      </c>
      <c r="G124" s="41">
        <f>'Reference price sheet'!$C$128</f>
        <v>1</v>
      </c>
      <c r="H124" s="92">
        <f t="shared" si="67"/>
        <v>1.5</v>
      </c>
      <c r="I124" s="92">
        <f t="shared" si="68"/>
        <v>0.05</v>
      </c>
      <c r="J124" s="92">
        <f t="shared" si="69"/>
        <v>1.5</v>
      </c>
      <c r="K124" s="93">
        <f t="shared" si="70"/>
        <v>1.5</v>
      </c>
      <c r="L124" s="19"/>
      <c r="M124" s="19"/>
      <c r="N124" s="19"/>
      <c r="O124" s="19"/>
      <c r="P124" s="19"/>
      <c r="Q124" s="4"/>
      <c r="R124" s="4"/>
      <c r="S124" s="4"/>
      <c r="T124" s="4"/>
      <c r="U124" s="4"/>
      <c r="V124" s="4"/>
      <c r="W124" s="4"/>
      <c r="X124" s="4"/>
      <c r="Y124" s="4"/>
      <c r="Z124" s="4"/>
    </row>
    <row r="125" ht="18.75" customHeight="1">
      <c r="A125" s="115" t="s">
        <v>723</v>
      </c>
      <c r="B125" s="103" t="s">
        <v>62</v>
      </c>
      <c r="C125" s="103">
        <v>1.0</v>
      </c>
      <c r="D125" s="103" t="s">
        <v>391</v>
      </c>
      <c r="E125" s="103">
        <v>60.0</v>
      </c>
      <c r="F125" s="105">
        <v>4.0</v>
      </c>
      <c r="G125" s="106">
        <v>200.0</v>
      </c>
      <c r="H125" s="107">
        <f t="shared" si="67"/>
        <v>0.02</v>
      </c>
      <c r="I125" s="107">
        <v>0.0</v>
      </c>
      <c r="J125" s="107">
        <v>0.0</v>
      </c>
      <c r="K125" s="107">
        <v>0.0</v>
      </c>
      <c r="L125" s="19"/>
      <c r="M125" s="19"/>
      <c r="N125" s="19"/>
      <c r="O125" s="19"/>
      <c r="P125" s="19"/>
      <c r="Q125" s="4"/>
      <c r="R125" s="4"/>
      <c r="S125" s="4"/>
      <c r="T125" s="4"/>
      <c r="U125" s="4"/>
      <c r="V125" s="4"/>
      <c r="W125" s="4"/>
      <c r="X125" s="4"/>
      <c r="Y125" s="4"/>
      <c r="Z125" s="4"/>
    </row>
    <row r="126" ht="22.5" customHeight="1">
      <c r="A126" s="97"/>
      <c r="B126" s="97"/>
      <c r="C126" s="97"/>
      <c r="D126" s="97"/>
      <c r="E126" s="97"/>
      <c r="F126" s="97"/>
      <c r="G126" s="262"/>
      <c r="H126" s="97" t="s">
        <v>484</v>
      </c>
      <c r="I126" s="98">
        <f t="shared" ref="I126:J126" si="71">SUM(I114:I124)</f>
        <v>1.767</v>
      </c>
      <c r="J126" s="98">
        <f t="shared" si="71"/>
        <v>53.01</v>
      </c>
      <c r="K126" s="98">
        <f>SUM(K114:K125)</f>
        <v>61.15</v>
      </c>
      <c r="L126" s="19"/>
      <c r="M126" s="19"/>
      <c r="N126" s="19"/>
      <c r="O126" s="19"/>
      <c r="P126" s="19"/>
      <c r="Q126" s="4"/>
      <c r="R126" s="4"/>
      <c r="S126" s="4"/>
      <c r="T126" s="4"/>
      <c r="U126" s="4"/>
      <c r="V126" s="4"/>
      <c r="W126" s="4"/>
      <c r="X126" s="4"/>
      <c r="Y126" s="4"/>
      <c r="Z126" s="4"/>
    </row>
    <row r="127" ht="22.5" customHeight="1">
      <c r="A127" s="263" t="s">
        <v>724</v>
      </c>
      <c r="B127" s="264"/>
      <c r="C127" s="264"/>
      <c r="D127" s="264"/>
      <c r="E127" s="264"/>
      <c r="F127" s="264"/>
      <c r="G127" s="264"/>
      <c r="H127" s="264"/>
      <c r="I127" s="264"/>
      <c r="J127" s="264"/>
      <c r="K127" s="265"/>
      <c r="L127" s="19"/>
      <c r="M127" s="19"/>
      <c r="N127" s="19"/>
      <c r="O127" s="19"/>
      <c r="P127" s="19"/>
    </row>
    <row r="128" ht="22.5" customHeight="1">
      <c r="A128" s="89" t="s">
        <v>381</v>
      </c>
      <c r="B128" s="89" t="s">
        <v>24</v>
      </c>
      <c r="C128" s="89" t="s">
        <v>382</v>
      </c>
      <c r="D128" s="89" t="s">
        <v>383</v>
      </c>
      <c r="E128" s="89" t="s">
        <v>384</v>
      </c>
      <c r="F128" s="89" t="s">
        <v>25</v>
      </c>
      <c r="G128" s="89" t="s">
        <v>26</v>
      </c>
      <c r="H128" s="89" t="s">
        <v>385</v>
      </c>
      <c r="I128" s="89" t="s">
        <v>386</v>
      </c>
      <c r="J128" s="89" t="s">
        <v>387</v>
      </c>
      <c r="K128" s="89" t="s">
        <v>388</v>
      </c>
      <c r="L128" s="19"/>
      <c r="M128" s="19"/>
      <c r="N128" s="19"/>
      <c r="O128" s="19"/>
      <c r="P128" s="19"/>
    </row>
    <row r="129" ht="18.75" customHeight="1">
      <c r="A129" s="146" t="s">
        <v>725</v>
      </c>
      <c r="B129" s="141" t="s">
        <v>726</v>
      </c>
      <c r="C129" s="141"/>
      <c r="D129" s="141"/>
      <c r="E129" s="141"/>
      <c r="F129" s="142"/>
      <c r="G129" s="141"/>
      <c r="H129" s="142"/>
      <c r="I129" s="142">
        <v>0.0</v>
      </c>
      <c r="J129" s="142">
        <v>0.0</v>
      </c>
      <c r="K129" s="142">
        <v>0.0</v>
      </c>
      <c r="L129" s="19"/>
      <c r="M129" s="19"/>
      <c r="N129" s="19"/>
      <c r="O129" s="19"/>
      <c r="P129" s="19"/>
    </row>
    <row r="130" ht="18.75" customHeight="1">
      <c r="A130" s="155"/>
      <c r="B130" s="39" t="s">
        <v>60</v>
      </c>
      <c r="C130" s="39">
        <v>2.0</v>
      </c>
      <c r="D130" s="39" t="s">
        <v>391</v>
      </c>
      <c r="E130" s="39">
        <f t="shared" ref="E130:E132" si="72">$G$9*C130</f>
        <v>60</v>
      </c>
      <c r="F130" s="40">
        <f>'Reference price sheet'!$B$38</f>
        <v>4.5</v>
      </c>
      <c r="G130" s="41">
        <f>'Reference price sheet'!$C$38</f>
        <v>100</v>
      </c>
      <c r="H130" s="92">
        <f t="shared" ref="H130:H132" si="73">F130/G130</f>
        <v>0.045</v>
      </c>
      <c r="I130" s="92">
        <f t="shared" ref="I130:I131" si="74">J130/$G$3</f>
        <v>0.09</v>
      </c>
      <c r="J130" s="92">
        <f t="shared" ref="J130:J131" si="75">H130*E130/$G$8</f>
        <v>2.7</v>
      </c>
      <c r="K130" s="93">
        <f t="shared" ref="K130:K131" si="76">(ROUNDUP(E130/G130, 0)*F130)</f>
        <v>4.5</v>
      </c>
      <c r="L130" s="19"/>
      <c r="M130" s="19"/>
      <c r="N130" s="19"/>
      <c r="O130" s="19"/>
      <c r="P130" s="19"/>
    </row>
    <row r="131" ht="18.75" customHeight="1">
      <c r="A131" s="155"/>
      <c r="B131" s="39" t="s">
        <v>63</v>
      </c>
      <c r="C131" s="39">
        <v>2.0</v>
      </c>
      <c r="D131" s="39" t="s">
        <v>391</v>
      </c>
      <c r="E131" s="39">
        <f t="shared" si="72"/>
        <v>60</v>
      </c>
      <c r="F131" s="44">
        <f>'Reference price sheet'!$B$41</f>
        <v>2</v>
      </c>
      <c r="G131" s="45">
        <f>'Reference price sheet'!$C$41</f>
        <v>100</v>
      </c>
      <c r="H131" s="92">
        <f t="shared" si="73"/>
        <v>0.02</v>
      </c>
      <c r="I131" s="92">
        <f t="shared" si="74"/>
        <v>0.04</v>
      </c>
      <c r="J131" s="92">
        <f t="shared" si="75"/>
        <v>1.2</v>
      </c>
      <c r="K131" s="93">
        <f t="shared" si="76"/>
        <v>2</v>
      </c>
      <c r="L131" s="19"/>
      <c r="M131" s="19"/>
      <c r="N131" s="19"/>
      <c r="O131" s="19"/>
      <c r="P131" s="19"/>
    </row>
    <row r="132" ht="18.75" customHeight="1">
      <c r="A132" s="115" t="s">
        <v>727</v>
      </c>
      <c r="B132" s="103" t="s">
        <v>170</v>
      </c>
      <c r="C132" s="103">
        <v>1.0</v>
      </c>
      <c r="D132" s="103" t="s">
        <v>391</v>
      </c>
      <c r="E132" s="103">
        <f t="shared" si="72"/>
        <v>30</v>
      </c>
      <c r="F132" s="105">
        <f>'Reference price sheet'!$B$148</f>
        <v>1.5</v>
      </c>
      <c r="G132" s="106">
        <f>'Reference price sheet'!$C$148</f>
        <v>50</v>
      </c>
      <c r="H132" s="107">
        <f t="shared" si="73"/>
        <v>0.03</v>
      </c>
      <c r="I132" s="107">
        <v>0.0</v>
      </c>
      <c r="J132" s="107">
        <v>0.0</v>
      </c>
      <c r="K132" s="107">
        <v>0.0</v>
      </c>
      <c r="L132" s="19"/>
      <c r="M132" s="19"/>
      <c r="N132" s="19"/>
      <c r="O132" s="19"/>
      <c r="P132" s="19"/>
    </row>
    <row r="133" ht="18.75" customHeight="1">
      <c r="A133" s="146" t="s">
        <v>728</v>
      </c>
      <c r="B133" s="141" t="s">
        <v>583</v>
      </c>
      <c r="C133" s="141"/>
      <c r="D133" s="141"/>
      <c r="E133" s="141"/>
      <c r="F133" s="142"/>
      <c r="G133" s="147"/>
      <c r="H133" s="142"/>
      <c r="I133" s="142">
        <v>0.0</v>
      </c>
      <c r="J133" s="142">
        <v>0.0</v>
      </c>
      <c r="K133" s="142">
        <v>0.0</v>
      </c>
      <c r="L133" s="19"/>
      <c r="M133" s="19"/>
      <c r="N133" s="19"/>
      <c r="O133" s="19"/>
      <c r="P133" s="19"/>
    </row>
    <row r="134" ht="18.75" customHeight="1">
      <c r="A134" s="39"/>
      <c r="B134" s="39" t="s">
        <v>150</v>
      </c>
      <c r="C134" s="39">
        <v>1.0</v>
      </c>
      <c r="D134" s="39" t="s">
        <v>390</v>
      </c>
      <c r="E134" s="39">
        <f t="shared" ref="E134:E136" si="77">$G$8*C134</f>
        <v>1</v>
      </c>
      <c r="F134" s="40">
        <f>'Reference price sheet'!$B$128</f>
        <v>1.5</v>
      </c>
      <c r="G134" s="41">
        <f>'Reference price sheet'!$C$128</f>
        <v>1</v>
      </c>
      <c r="H134" s="92">
        <f t="shared" ref="H134:H136" si="78">F134/G134</f>
        <v>1.5</v>
      </c>
      <c r="I134" s="92">
        <f t="shared" ref="I134:I136" si="79">J134/$G$3</f>
        <v>0.05</v>
      </c>
      <c r="J134" s="92">
        <f t="shared" ref="J134:J136" si="80">H134*E134/$G$8</f>
        <v>1.5</v>
      </c>
      <c r="K134" s="93">
        <f t="shared" ref="K134:K136" si="81">(ROUNDUP(E134/G134, 0)*F134)</f>
        <v>1.5</v>
      </c>
      <c r="L134" s="19"/>
      <c r="M134" s="19"/>
      <c r="N134" s="19"/>
      <c r="O134" s="19"/>
      <c r="P134" s="19"/>
    </row>
    <row r="135" ht="18.75" customHeight="1">
      <c r="A135" s="39"/>
      <c r="B135" s="39" t="s">
        <v>239</v>
      </c>
      <c r="C135" s="39">
        <v>1.0</v>
      </c>
      <c r="D135" s="39" t="s">
        <v>390</v>
      </c>
      <c r="E135" s="39">
        <f t="shared" si="77"/>
        <v>1</v>
      </c>
      <c r="F135" s="44">
        <f>'Reference price sheet'!$B$217</f>
        <v>0.5</v>
      </c>
      <c r="G135" s="45">
        <f>'Reference price sheet'!$C$217</f>
        <v>1</v>
      </c>
      <c r="H135" s="92">
        <f t="shared" si="78"/>
        <v>0.5</v>
      </c>
      <c r="I135" s="92">
        <f t="shared" si="79"/>
        <v>0.01666666667</v>
      </c>
      <c r="J135" s="92">
        <f t="shared" si="80"/>
        <v>0.5</v>
      </c>
      <c r="K135" s="93">
        <f t="shared" si="81"/>
        <v>0.5</v>
      </c>
      <c r="L135" s="19"/>
      <c r="M135" s="19"/>
      <c r="N135" s="19"/>
      <c r="O135" s="19"/>
      <c r="P135" s="19"/>
    </row>
    <row r="136" ht="18.75" customHeight="1">
      <c r="A136" s="39"/>
      <c r="B136" s="39" t="s">
        <v>243</v>
      </c>
      <c r="C136" s="39">
        <v>1.0</v>
      </c>
      <c r="D136" s="39" t="s">
        <v>390</v>
      </c>
      <c r="E136" s="39">
        <f t="shared" si="77"/>
        <v>1</v>
      </c>
      <c r="F136" s="40">
        <f>'Reference price sheet'!$B$221</f>
        <v>2.5</v>
      </c>
      <c r="G136" s="41">
        <f>'Reference price sheet'!$C$221</f>
        <v>1</v>
      </c>
      <c r="H136" s="92">
        <f t="shared" si="78"/>
        <v>2.5</v>
      </c>
      <c r="I136" s="92">
        <f t="shared" si="79"/>
        <v>0.08333333333</v>
      </c>
      <c r="J136" s="92">
        <f t="shared" si="80"/>
        <v>2.5</v>
      </c>
      <c r="K136" s="93">
        <f t="shared" si="81"/>
        <v>2.5</v>
      </c>
      <c r="L136" s="19"/>
      <c r="M136" s="19"/>
      <c r="N136" s="19"/>
      <c r="O136" s="19"/>
      <c r="P136" s="19"/>
    </row>
    <row r="137" ht="22.5" customHeight="1">
      <c r="A137" s="97"/>
      <c r="B137" s="97"/>
      <c r="C137" s="97"/>
      <c r="D137" s="97"/>
      <c r="E137" s="97"/>
      <c r="F137" s="97"/>
      <c r="G137" s="97"/>
      <c r="H137" s="97" t="s">
        <v>484</v>
      </c>
      <c r="I137" s="98">
        <f t="shared" ref="I137:K137" si="82">SUM(I129:I136)</f>
        <v>0.28</v>
      </c>
      <c r="J137" s="98">
        <f t="shared" si="82"/>
        <v>8.4</v>
      </c>
      <c r="K137" s="98">
        <f t="shared" si="82"/>
        <v>11</v>
      </c>
      <c r="L137" s="19"/>
      <c r="M137" s="19"/>
      <c r="N137" s="19"/>
      <c r="O137" s="19"/>
      <c r="P137" s="19"/>
    </row>
    <row r="138" ht="23.25" customHeight="1">
      <c r="A138" s="88" t="s">
        <v>729</v>
      </c>
      <c r="B138" s="2"/>
      <c r="C138" s="2"/>
      <c r="D138" s="2"/>
      <c r="E138" s="2"/>
      <c r="F138" s="2"/>
      <c r="G138" s="2"/>
      <c r="H138" s="2"/>
      <c r="I138" s="2"/>
      <c r="J138" s="2"/>
      <c r="K138" s="3"/>
      <c r="L138" s="19"/>
      <c r="M138" s="19"/>
      <c r="N138" s="19"/>
      <c r="O138" s="19"/>
      <c r="P138" s="19"/>
    </row>
    <row r="139" ht="23.25" customHeight="1">
      <c r="A139" s="89" t="s">
        <v>381</v>
      </c>
      <c r="B139" s="89" t="s">
        <v>24</v>
      </c>
      <c r="C139" s="89" t="s">
        <v>382</v>
      </c>
      <c r="D139" s="89" t="s">
        <v>383</v>
      </c>
      <c r="E139" s="89" t="s">
        <v>384</v>
      </c>
      <c r="F139" s="89" t="s">
        <v>25</v>
      </c>
      <c r="G139" s="89" t="s">
        <v>26</v>
      </c>
      <c r="H139" s="89" t="s">
        <v>385</v>
      </c>
      <c r="I139" s="89" t="s">
        <v>386</v>
      </c>
      <c r="J139" s="89" t="s">
        <v>387</v>
      </c>
      <c r="K139" s="89" t="s">
        <v>388</v>
      </c>
      <c r="L139" s="19"/>
      <c r="M139" s="19"/>
      <c r="N139" s="19"/>
      <c r="O139" s="19"/>
      <c r="P139" s="19"/>
    </row>
    <row r="140" ht="18.75" customHeight="1">
      <c r="A140" s="150" t="s">
        <v>677</v>
      </c>
      <c r="B140" s="151" t="s">
        <v>670</v>
      </c>
      <c r="C140" s="152"/>
      <c r="D140" s="153"/>
      <c r="E140" s="153"/>
      <c r="F140" s="154"/>
      <c r="G140" s="153"/>
      <c r="H140" s="154"/>
      <c r="I140" s="154"/>
      <c r="J140" s="154"/>
      <c r="K140" s="154"/>
      <c r="L140" s="19"/>
      <c r="M140" s="19"/>
      <c r="N140" s="19"/>
      <c r="O140" s="19"/>
      <c r="P140" s="19"/>
    </row>
    <row r="141" ht="18.75" customHeight="1">
      <c r="A141" s="90" t="s">
        <v>652</v>
      </c>
      <c r="B141" s="39" t="s">
        <v>111</v>
      </c>
      <c r="C141" s="137">
        <v>0.25</v>
      </c>
      <c r="D141" s="39" t="s">
        <v>391</v>
      </c>
      <c r="E141" s="39">
        <f>$G$9*C141</f>
        <v>7.5</v>
      </c>
      <c r="F141" s="40">
        <f>'Reference price sheet'!$B$89</f>
        <v>12</v>
      </c>
      <c r="G141" s="41">
        <f>'Reference price sheet'!$C$89</f>
        <v>20</v>
      </c>
      <c r="H141" s="92">
        <f>F141/G141</f>
        <v>0.6</v>
      </c>
      <c r="I141" s="92">
        <f>J141/$G$3</f>
        <v>0.15</v>
      </c>
      <c r="J141" s="92">
        <f>H141*E141/$G$8</f>
        <v>4.5</v>
      </c>
      <c r="K141" s="93">
        <f>(ROUNDUP(E141/G141, 0)*F141)</f>
        <v>12</v>
      </c>
      <c r="L141" s="19"/>
      <c r="M141" s="19"/>
      <c r="N141" s="19"/>
      <c r="O141" s="19"/>
      <c r="P141" s="19"/>
    </row>
    <row r="142" ht="18.75" customHeight="1">
      <c r="A142" s="146" t="s">
        <v>498</v>
      </c>
      <c r="B142" s="141" t="s">
        <v>499</v>
      </c>
      <c r="C142" s="141"/>
      <c r="D142" s="141"/>
      <c r="E142" s="141"/>
      <c r="F142" s="142"/>
      <c r="G142" s="147"/>
      <c r="H142" s="142"/>
      <c r="I142" s="142">
        <v>0.0</v>
      </c>
      <c r="J142" s="142">
        <v>0.0</v>
      </c>
      <c r="K142" s="142">
        <v>0.0</v>
      </c>
      <c r="L142" s="19"/>
      <c r="M142" s="19"/>
      <c r="N142" s="19"/>
      <c r="O142" s="19"/>
      <c r="P142" s="19"/>
    </row>
    <row r="143" ht="18.75" customHeight="1">
      <c r="A143" s="94"/>
      <c r="B143" s="39" t="s">
        <v>195</v>
      </c>
      <c r="C143" s="137">
        <v>1.0</v>
      </c>
      <c r="D143" s="39" t="s">
        <v>391</v>
      </c>
      <c r="E143" s="39">
        <f>$G$9*C143</f>
        <v>30</v>
      </c>
      <c r="F143" s="40">
        <f>'Reference price sheet'!$B$173</f>
        <v>1.9</v>
      </c>
      <c r="G143" s="41">
        <f>'Reference price sheet'!$C$173</f>
        <v>25</v>
      </c>
      <c r="H143" s="92">
        <f t="shared" ref="H143:H147" si="83">F143/G143</f>
        <v>0.076</v>
      </c>
      <c r="I143" s="92">
        <f t="shared" ref="I143:I145" si="84">J143/$G$3</f>
        <v>0.076</v>
      </c>
      <c r="J143" s="92">
        <f t="shared" ref="J143:J145" si="85">H143*E143/$G$8</f>
        <v>2.28</v>
      </c>
      <c r="K143" s="93">
        <f t="shared" ref="K143:K145" si="86">(ROUNDUP(E143/G143, 0)*F143)</f>
        <v>3.8</v>
      </c>
      <c r="L143" s="19"/>
      <c r="M143" s="19"/>
      <c r="N143" s="19"/>
      <c r="O143" s="19"/>
      <c r="P143" s="19"/>
    </row>
    <row r="144" ht="18.75" customHeight="1">
      <c r="A144" s="94"/>
      <c r="B144" s="39" t="s">
        <v>730</v>
      </c>
      <c r="C144" s="137">
        <v>1.0</v>
      </c>
      <c r="D144" s="39" t="s">
        <v>494</v>
      </c>
      <c r="E144" s="39">
        <f>G6*C144</f>
        <v>5</v>
      </c>
      <c r="F144" s="40">
        <f>'Reference price sheet'!$B$269</f>
        <v>6</v>
      </c>
      <c r="G144" s="266">
        <f>'Reference price sheet'!$B$269</f>
        <v>6</v>
      </c>
      <c r="H144" s="92">
        <f t="shared" si="83"/>
        <v>1</v>
      </c>
      <c r="I144" s="92">
        <f t="shared" si="84"/>
        <v>0.1666666667</v>
      </c>
      <c r="J144" s="92">
        <f t="shared" si="85"/>
        <v>5</v>
      </c>
      <c r="K144" s="93">
        <f t="shared" si="86"/>
        <v>6</v>
      </c>
      <c r="L144" s="19"/>
      <c r="M144" s="19"/>
      <c r="N144" s="19"/>
      <c r="O144" s="19"/>
      <c r="P144" s="19"/>
    </row>
    <row r="145" ht="18.75" customHeight="1">
      <c r="A145" s="94"/>
      <c r="B145" s="39" t="s">
        <v>94</v>
      </c>
      <c r="C145" s="137">
        <v>1.0</v>
      </c>
      <c r="D145" s="39" t="s">
        <v>390</v>
      </c>
      <c r="E145" s="39">
        <f>$G$8*C145</f>
        <v>1</v>
      </c>
      <c r="F145" s="40">
        <f>'Reference price sheet'!$B$72</f>
        <v>2</v>
      </c>
      <c r="G145" s="41">
        <f>'Reference price sheet'!$C$72</f>
        <v>12</v>
      </c>
      <c r="H145" s="92">
        <f t="shared" si="83"/>
        <v>0.1666666667</v>
      </c>
      <c r="I145" s="92">
        <f t="shared" si="84"/>
        <v>0.005555555556</v>
      </c>
      <c r="J145" s="92">
        <f t="shared" si="85"/>
        <v>0.1666666667</v>
      </c>
      <c r="K145" s="93">
        <f t="shared" si="86"/>
        <v>2</v>
      </c>
      <c r="L145" s="19"/>
      <c r="M145" s="19"/>
      <c r="N145" s="19"/>
      <c r="O145" s="19"/>
      <c r="P145" s="19"/>
    </row>
    <row r="146" ht="18.75" customHeight="1">
      <c r="A146" s="103"/>
      <c r="B146" s="103" t="s">
        <v>161</v>
      </c>
      <c r="C146" s="103">
        <v>1.0</v>
      </c>
      <c r="D146" s="103" t="s">
        <v>391</v>
      </c>
      <c r="E146" s="103">
        <f t="shared" ref="E146:E147" si="87">$G$9*C146</f>
        <v>30</v>
      </c>
      <c r="F146" s="105">
        <f>'Reference price sheet'!$B$139</f>
        <v>0.2</v>
      </c>
      <c r="G146" s="106">
        <f>'Reference price sheet'!$C$139</f>
        <v>1</v>
      </c>
      <c r="H146" s="107">
        <f t="shared" si="83"/>
        <v>0.2</v>
      </c>
      <c r="I146" s="107">
        <v>0.0</v>
      </c>
      <c r="J146" s="107">
        <v>0.0</v>
      </c>
      <c r="K146" s="107">
        <v>0.0</v>
      </c>
      <c r="L146" s="19"/>
      <c r="M146" s="19"/>
      <c r="N146" s="19"/>
      <c r="O146" s="19"/>
      <c r="P146" s="19"/>
    </row>
    <row r="147" ht="18.75" customHeight="1">
      <c r="A147" s="103"/>
      <c r="B147" s="103" t="s">
        <v>252</v>
      </c>
      <c r="C147" s="103">
        <v>1.0</v>
      </c>
      <c r="D147" s="103" t="s">
        <v>391</v>
      </c>
      <c r="E147" s="103">
        <f t="shared" si="87"/>
        <v>30</v>
      </c>
      <c r="F147" s="105">
        <f>'Reference price sheet'!$B$230</f>
        <v>1</v>
      </c>
      <c r="G147" s="106">
        <f>'Reference price sheet'!$C$230</f>
        <v>5</v>
      </c>
      <c r="H147" s="107">
        <f t="shared" si="83"/>
        <v>0.2</v>
      </c>
      <c r="I147" s="107">
        <v>0.0</v>
      </c>
      <c r="J147" s="107">
        <v>0.0</v>
      </c>
      <c r="K147" s="107">
        <v>0.0</v>
      </c>
      <c r="L147" s="19"/>
      <c r="M147" s="19"/>
      <c r="N147" s="19"/>
      <c r="O147" s="19"/>
      <c r="P147" s="19"/>
    </row>
    <row r="148" ht="18.75" customHeight="1">
      <c r="A148" s="150" t="s">
        <v>731</v>
      </c>
      <c r="B148" s="151" t="s">
        <v>732</v>
      </c>
      <c r="C148" s="152"/>
      <c r="D148" s="153"/>
      <c r="E148" s="153"/>
      <c r="F148" s="154"/>
      <c r="G148" s="152"/>
      <c r="H148" s="154"/>
      <c r="I148" s="154"/>
      <c r="J148" s="154"/>
      <c r="K148" s="154"/>
      <c r="L148" s="19"/>
      <c r="M148" s="19"/>
      <c r="N148" s="19"/>
      <c r="O148" s="19"/>
      <c r="P148" s="19"/>
    </row>
    <row r="149" ht="18.75" customHeight="1">
      <c r="A149" s="232"/>
      <c r="B149" s="39" t="s">
        <v>733</v>
      </c>
      <c r="C149" s="137">
        <v>1.0</v>
      </c>
      <c r="D149" s="39" t="s">
        <v>391</v>
      </c>
      <c r="E149" s="39">
        <f t="shared" ref="E149:E150" si="88">$G$9*C149</f>
        <v>30</v>
      </c>
      <c r="F149" s="44">
        <f>'Reference price sheet'!$B$88</f>
        <v>10</v>
      </c>
      <c r="G149" s="45">
        <f>'Reference price sheet'!$C$88</f>
        <v>33</v>
      </c>
      <c r="H149" s="92">
        <f t="shared" ref="H149:H155" si="89">F149/G149</f>
        <v>0.303030303</v>
      </c>
      <c r="I149" s="92">
        <f t="shared" ref="I149:I155" si="90">J149/$G$3</f>
        <v>0.303030303</v>
      </c>
      <c r="J149" s="92">
        <f t="shared" ref="J149:J155" si="91">H149*E149/$G$8</f>
        <v>9.090909091</v>
      </c>
      <c r="K149" s="93">
        <f t="shared" ref="K149:K155" si="92">(ROUNDUP(E149/G149, 0)*F149)</f>
        <v>10</v>
      </c>
      <c r="L149" s="19"/>
      <c r="M149" s="19"/>
      <c r="N149" s="19"/>
      <c r="O149" s="19"/>
      <c r="P149" s="19"/>
    </row>
    <row r="150" ht="18.75" customHeight="1">
      <c r="A150" s="39"/>
      <c r="B150" s="39" t="s">
        <v>216</v>
      </c>
      <c r="C150" s="137">
        <v>6.0</v>
      </c>
      <c r="D150" s="39" t="s">
        <v>391</v>
      </c>
      <c r="E150" s="39">
        <f t="shared" si="88"/>
        <v>180</v>
      </c>
      <c r="F150" s="40">
        <f>'Reference price sheet'!$B$194</f>
        <v>1.5</v>
      </c>
      <c r="G150" s="41">
        <f>'Reference price sheet'!$C$194</f>
        <v>50</v>
      </c>
      <c r="H150" s="92">
        <f t="shared" si="89"/>
        <v>0.03</v>
      </c>
      <c r="I150" s="92">
        <f t="shared" si="90"/>
        <v>0.18</v>
      </c>
      <c r="J150" s="92">
        <f t="shared" si="91"/>
        <v>5.4</v>
      </c>
      <c r="K150" s="93">
        <f t="shared" si="92"/>
        <v>6</v>
      </c>
      <c r="L150" s="19"/>
      <c r="M150" s="19"/>
      <c r="N150" s="19"/>
      <c r="O150" s="19"/>
      <c r="P150" s="19"/>
    </row>
    <row r="151" ht="18.75" customHeight="1">
      <c r="A151" s="39"/>
      <c r="B151" s="39" t="s">
        <v>293</v>
      </c>
      <c r="C151" s="137">
        <v>10.0</v>
      </c>
      <c r="D151" s="39" t="s">
        <v>391</v>
      </c>
      <c r="E151" s="39">
        <f>G3*C151</f>
        <v>300</v>
      </c>
      <c r="F151" s="40">
        <f>'Reference price sheet'!$B$271</f>
        <v>2</v>
      </c>
      <c r="G151" s="41">
        <f>'Reference price sheet'!$C$271</f>
        <v>300</v>
      </c>
      <c r="H151" s="92">
        <f t="shared" si="89"/>
        <v>0.006666666667</v>
      </c>
      <c r="I151" s="92">
        <f t="shared" si="90"/>
        <v>0.06666666667</v>
      </c>
      <c r="J151" s="92">
        <f t="shared" si="91"/>
        <v>2</v>
      </c>
      <c r="K151" s="93">
        <f t="shared" si="92"/>
        <v>2</v>
      </c>
      <c r="L151" s="19"/>
      <c r="M151" s="19"/>
      <c r="N151" s="19"/>
      <c r="O151" s="19"/>
      <c r="P151" s="19"/>
    </row>
    <row r="152" ht="18.75" customHeight="1">
      <c r="A152" s="39"/>
      <c r="B152" s="39" t="s">
        <v>292</v>
      </c>
      <c r="C152" s="137">
        <v>0.15</v>
      </c>
      <c r="D152" s="39" t="s">
        <v>391</v>
      </c>
      <c r="E152" s="39">
        <f>G3*C152</f>
        <v>4.5</v>
      </c>
      <c r="F152" s="40">
        <f>'Reference price sheet'!$B$270</f>
        <v>5</v>
      </c>
      <c r="G152" s="41">
        <f>'Reference price sheet'!$C$270</f>
        <v>12</v>
      </c>
      <c r="H152" s="92">
        <f t="shared" si="89"/>
        <v>0.4166666667</v>
      </c>
      <c r="I152" s="92">
        <f t="shared" si="90"/>
        <v>0.0625</v>
      </c>
      <c r="J152" s="92">
        <f t="shared" si="91"/>
        <v>1.875</v>
      </c>
      <c r="K152" s="93">
        <f t="shared" si="92"/>
        <v>5</v>
      </c>
      <c r="L152" s="19"/>
      <c r="M152" s="19"/>
      <c r="N152" s="19"/>
      <c r="O152" s="19"/>
      <c r="P152" s="19"/>
    </row>
    <row r="153" ht="18.75" customHeight="1">
      <c r="A153" s="39"/>
      <c r="B153" s="39" t="s">
        <v>227</v>
      </c>
      <c r="C153" s="45">
        <v>1.0</v>
      </c>
      <c r="D153" s="94" t="s">
        <v>494</v>
      </c>
      <c r="E153" s="45">
        <f t="shared" ref="E153:E154" si="93">C153*$G$11</f>
        <v>5</v>
      </c>
      <c r="F153" s="40">
        <f>'Reference price sheet'!$B$205</f>
        <v>2</v>
      </c>
      <c r="G153" s="41">
        <f>'Reference price sheet'!$C$205</f>
        <v>1</v>
      </c>
      <c r="H153" s="92">
        <f t="shared" si="89"/>
        <v>2</v>
      </c>
      <c r="I153" s="92">
        <f t="shared" si="90"/>
        <v>0.3333333333</v>
      </c>
      <c r="J153" s="92">
        <f t="shared" si="91"/>
        <v>10</v>
      </c>
      <c r="K153" s="93">
        <f t="shared" si="92"/>
        <v>10</v>
      </c>
      <c r="L153" s="19"/>
      <c r="M153" s="19"/>
      <c r="N153" s="19"/>
      <c r="O153" s="19"/>
      <c r="P153" s="19"/>
    </row>
    <row r="154" ht="18.75" customHeight="1">
      <c r="A154" s="39"/>
      <c r="B154" s="39" t="s">
        <v>57</v>
      </c>
      <c r="C154" s="45">
        <v>1.0</v>
      </c>
      <c r="D154" s="94" t="s">
        <v>494</v>
      </c>
      <c r="E154" s="45">
        <f t="shared" si="93"/>
        <v>5</v>
      </c>
      <c r="F154" s="40">
        <f>'Reference price sheet'!$B$35</f>
        <v>0.8</v>
      </c>
      <c r="G154" s="41">
        <f>'Reference price sheet'!$C$35</f>
        <v>50</v>
      </c>
      <c r="H154" s="92">
        <f t="shared" si="89"/>
        <v>0.016</v>
      </c>
      <c r="I154" s="92">
        <f t="shared" si="90"/>
        <v>0.002666666667</v>
      </c>
      <c r="J154" s="92">
        <f t="shared" si="91"/>
        <v>0.08</v>
      </c>
      <c r="K154" s="93">
        <f t="shared" si="92"/>
        <v>0.8</v>
      </c>
      <c r="L154" s="19"/>
      <c r="M154" s="19"/>
      <c r="N154" s="19"/>
      <c r="O154" s="19"/>
      <c r="P154" s="19"/>
    </row>
    <row r="155" ht="18.75" customHeight="1">
      <c r="A155" s="39"/>
      <c r="B155" s="39" t="s">
        <v>294</v>
      </c>
      <c r="C155" s="45">
        <v>6.0</v>
      </c>
      <c r="D155" s="94" t="s">
        <v>390</v>
      </c>
      <c r="E155" s="39">
        <f>$G$8*C155</f>
        <v>6</v>
      </c>
      <c r="F155" s="40">
        <f>'Reference price sheet'!$B$272</f>
        <v>6</v>
      </c>
      <c r="G155" s="41">
        <f>'Reference price sheet'!$C$272</f>
        <v>1</v>
      </c>
      <c r="H155" s="92">
        <f t="shared" si="89"/>
        <v>6</v>
      </c>
      <c r="I155" s="92">
        <f t="shared" si="90"/>
        <v>1.2</v>
      </c>
      <c r="J155" s="92">
        <f t="shared" si="91"/>
        <v>36</v>
      </c>
      <c r="K155" s="93">
        <f t="shared" si="92"/>
        <v>36</v>
      </c>
      <c r="L155" s="19"/>
      <c r="M155" s="19"/>
      <c r="N155" s="19"/>
      <c r="O155" s="19"/>
      <c r="P155" s="19"/>
    </row>
    <row r="156" ht="18.75" customHeight="1">
      <c r="A156" s="146" t="s">
        <v>504</v>
      </c>
      <c r="B156" s="148" t="s">
        <v>659</v>
      </c>
      <c r="C156" s="141"/>
      <c r="D156" s="141"/>
      <c r="E156" s="141"/>
      <c r="F156" s="142"/>
      <c r="G156" s="141"/>
      <c r="H156" s="142"/>
      <c r="I156" s="142">
        <v>0.0</v>
      </c>
      <c r="J156" s="142">
        <v>0.0</v>
      </c>
      <c r="K156" s="142">
        <v>0.0</v>
      </c>
      <c r="L156" s="19"/>
      <c r="M156" s="19"/>
      <c r="N156" s="19"/>
      <c r="O156" s="19"/>
      <c r="P156" s="19"/>
    </row>
    <row r="157" ht="22.5" customHeight="1">
      <c r="A157" s="97"/>
      <c r="B157" s="97"/>
      <c r="C157" s="97"/>
      <c r="D157" s="97"/>
      <c r="E157" s="97"/>
      <c r="F157" s="97"/>
      <c r="G157" s="97"/>
      <c r="H157" s="97" t="s">
        <v>484</v>
      </c>
      <c r="I157" s="98">
        <f t="shared" ref="I157:K157" si="94">SUM(I140:I156)</f>
        <v>2.546419192</v>
      </c>
      <c r="J157" s="98">
        <f t="shared" si="94"/>
        <v>76.39257576</v>
      </c>
      <c r="K157" s="98">
        <f t="shared" si="94"/>
        <v>93.6</v>
      </c>
      <c r="L157" s="19"/>
      <c r="M157" s="19"/>
      <c r="N157" s="19"/>
      <c r="O157" s="19"/>
      <c r="P157" s="19"/>
    </row>
    <row r="158" ht="15.75" customHeight="1">
      <c r="A158" s="156" t="s">
        <v>734</v>
      </c>
      <c r="B158" s="2"/>
      <c r="C158" s="2"/>
      <c r="D158" s="2"/>
      <c r="E158" s="2"/>
      <c r="F158" s="2"/>
      <c r="G158" s="2"/>
      <c r="H158" s="2"/>
      <c r="I158" s="2"/>
      <c r="J158" s="2"/>
      <c r="K158" s="3"/>
    </row>
    <row r="159" ht="15.75" customHeight="1">
      <c r="A159" s="256" t="s">
        <v>381</v>
      </c>
      <c r="B159" s="256" t="s">
        <v>24</v>
      </c>
      <c r="C159" s="256" t="s">
        <v>382</v>
      </c>
      <c r="D159" s="256" t="s">
        <v>383</v>
      </c>
      <c r="E159" s="256" t="s">
        <v>384</v>
      </c>
      <c r="F159" s="256" t="s">
        <v>25</v>
      </c>
      <c r="G159" s="256" t="s">
        <v>26</v>
      </c>
      <c r="H159" s="256" t="s">
        <v>385</v>
      </c>
      <c r="I159" s="256" t="s">
        <v>386</v>
      </c>
      <c r="J159" s="256" t="s">
        <v>387</v>
      </c>
      <c r="K159" s="256" t="s">
        <v>388</v>
      </c>
    </row>
    <row r="160" ht="15.75" customHeight="1">
      <c r="A160" s="267"/>
      <c r="B160" s="268" t="s">
        <v>735</v>
      </c>
      <c r="C160" s="267"/>
      <c r="D160" s="267"/>
      <c r="E160" s="267"/>
      <c r="F160" s="267"/>
      <c r="G160" s="267"/>
      <c r="H160" s="267"/>
      <c r="I160" s="267"/>
      <c r="J160" s="267"/>
      <c r="K160" s="267"/>
    </row>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sheetData>
  <mergeCells count="24">
    <mergeCell ref="C5:F5"/>
    <mergeCell ref="C6:F6"/>
    <mergeCell ref="H4:K6"/>
    <mergeCell ref="H7:K9"/>
    <mergeCell ref="C8:F8"/>
    <mergeCell ref="C9:F9"/>
    <mergeCell ref="C10:F10"/>
    <mergeCell ref="H10:K11"/>
    <mergeCell ref="C11:F11"/>
    <mergeCell ref="A12:K12"/>
    <mergeCell ref="A32:K32"/>
    <mergeCell ref="A58:K58"/>
    <mergeCell ref="A100:A101"/>
    <mergeCell ref="A112:K112"/>
    <mergeCell ref="A127:K127"/>
    <mergeCell ref="A138:K138"/>
    <mergeCell ref="A158:K158"/>
    <mergeCell ref="A1:K1"/>
    <mergeCell ref="A2:K2"/>
    <mergeCell ref="A3:B11"/>
    <mergeCell ref="C3:F3"/>
    <mergeCell ref="H3:K3"/>
    <mergeCell ref="C4:F4"/>
    <mergeCell ref="C7:F7"/>
  </mergeCells>
  <printOptions/>
  <pageMargins bottom="0.75" footer="0.0" header="0.0" left="0.7" right="0.7" top="0.75"/>
  <pageSetup orientation="landscape"/>
  <drawing r:id="rId1"/>
</worksheet>
</file>